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行政提出関係\令和5年度介護給付費等算定体制等届出書「年度当初」2023.4.17期限 ◎\"/>
    </mc:Choice>
  </mc:AlternateContent>
  <xr:revisionPtr revIDLastSave="0" documentId="13_ncr:1_{59B95675-11B3-4296-A48B-2DE73B6FFC80}" xr6:coauthVersionLast="47" xr6:coauthVersionMax="47" xr10:uidLastSave="{00000000-0000-0000-0000-000000000000}"/>
  <bookViews>
    <workbookView xWindow="-120" yWindow="-120" windowWidth="29040" windowHeight="15840" xr2:uid="{00000000-000D-0000-FFFF-FFFF00000000}"/>
  </bookViews>
  <sheets>
    <sheet name="４２就労A基本報酬・自己評価公表" sheetId="33" r:id="rId1"/>
    <sheet name="【入力例】４２就労A基本報酬" sheetId="36" r:id="rId2"/>
  </sheets>
  <definedNames>
    <definedName name="_________kk06" localSheetId="1">#REF!</definedName>
    <definedName name="_________kk06">#REF!</definedName>
    <definedName name="________kk06" localSheetId="1">#REF!</definedName>
    <definedName name="________kk06">#REF!</definedName>
    <definedName name="_______kk06" localSheetId="1">#REF!</definedName>
    <definedName name="_______kk06">#REF!</definedName>
    <definedName name="______kk06" localSheetId="1">#REF!</definedName>
    <definedName name="______kk06">#REF!</definedName>
    <definedName name="_____kk06" localSheetId="1">#REF!</definedName>
    <definedName name="_____kk06">#REF!</definedName>
    <definedName name="____kk06" localSheetId="1">#REF!</definedName>
    <definedName name="____kk06">#REF!</definedName>
    <definedName name="____kk1" localSheetId="1">#REF!</definedName>
    <definedName name="____kk1">#REF!</definedName>
    <definedName name="___kk06" localSheetId="1">#REF!</definedName>
    <definedName name="___kk06">#REF!</definedName>
    <definedName name="___kk1" localSheetId="1">#REF!</definedName>
    <definedName name="___kk1">#REF!</definedName>
    <definedName name="__kk06" localSheetId="1">#REF!</definedName>
    <definedName name="__kk06">#REF!</definedName>
    <definedName name="__kk1" localSheetId="1">#REF!</definedName>
    <definedName name="__kk1">#REF!</definedName>
    <definedName name="_kk06" localSheetId="1">#REF!</definedName>
    <definedName name="_kk06">#REF!</definedName>
    <definedName name="_kk1" localSheetId="1">#REF!</definedName>
    <definedName name="_kk1">#REF!</definedName>
    <definedName name="▼選択してください。" localSheetId="1">#REF!</definedName>
    <definedName name="▼選択してください。">#REF!</definedName>
    <definedName name="aa" localSheetId="1">#REF!</definedName>
    <definedName name="aa">#REF!</definedName>
    <definedName name="aaaaa" localSheetId="1">#REF!</definedName>
    <definedName name="aaaaa">#REF!</definedName>
    <definedName name="Avrg" localSheetId="1">#REF!</definedName>
    <definedName name="Avrg">#REF!</definedName>
    <definedName name="CSV_サービス情報" localSheetId="1">#REF!</definedName>
    <definedName name="CSV_サービス情報">#REF!</definedName>
    <definedName name="CSV_口座振込依頼書" localSheetId="1">#REF!</definedName>
    <definedName name="CSV_口座振込依頼書">#REF!</definedName>
    <definedName name="CSV_追加情報" localSheetId="1">#REF!</definedName>
    <definedName name="CSV_追加情報">#REF!</definedName>
    <definedName name="CSV_付表１" localSheetId="1">#REF!</definedName>
    <definedName name="CSV_付表１">#REF!</definedName>
    <definedName name="CSV_付表１＿１" localSheetId="1">#REF!</definedName>
    <definedName name="CSV_付表１＿１">#REF!</definedName>
    <definedName name="CSV_付表１＿２" localSheetId="1">#REF!</definedName>
    <definedName name="CSV_付表１＿２">#REF!</definedName>
    <definedName name="CSV_付表１０" localSheetId="1">#REF!</definedName>
    <definedName name="CSV_付表１０">#REF!</definedName>
    <definedName name="CSV_付表１０＿２" localSheetId="1">#REF!</definedName>
    <definedName name="CSV_付表１０＿２">#REF!</definedName>
    <definedName name="CSV_付表１１" localSheetId="1">#REF!</definedName>
    <definedName name="CSV_付表１１">#REF!</definedName>
    <definedName name="CSV_付表１１＿２" localSheetId="1">#REF!</definedName>
    <definedName name="CSV_付表１１＿２">#REF!</definedName>
    <definedName name="CSV_付表１２" localSheetId="1">#REF!</definedName>
    <definedName name="CSV_付表１２">#REF!</definedName>
    <definedName name="CSV_付表１２＿２" localSheetId="1">#REF!</definedName>
    <definedName name="CSV_付表１２＿２">#REF!</definedName>
    <definedName name="CSV_付表１３その１" localSheetId="1">#REF!</definedName>
    <definedName name="CSV_付表１３その１">#REF!</definedName>
    <definedName name="CSV_付表１３その２" localSheetId="1">#REF!</definedName>
    <definedName name="CSV_付表１３その２">#REF!</definedName>
    <definedName name="CSV_付表１４" localSheetId="1">#REF!</definedName>
    <definedName name="CSV_付表１４">#REF!</definedName>
    <definedName name="CSV_付表２" localSheetId="1">#REF!</definedName>
    <definedName name="CSV_付表２">#REF!</definedName>
    <definedName name="CSV_付表３" localSheetId="1">#REF!</definedName>
    <definedName name="CSV_付表３">#REF!</definedName>
    <definedName name="CSV_付表３＿２" localSheetId="1">#REF!</definedName>
    <definedName name="CSV_付表３＿２">#REF!</definedName>
    <definedName name="CSV_付表４" localSheetId="1">#REF!</definedName>
    <definedName name="CSV_付表４">#REF!</definedName>
    <definedName name="CSV_付表４＿１" localSheetId="1">#REF!</definedName>
    <definedName name="CSV_付表４＿１">#REF!</definedName>
    <definedName name="CSV_付表４＿２" localSheetId="1">#REF!</definedName>
    <definedName name="CSV_付表４＿２">#REF!</definedName>
    <definedName name="CSV_付表５" localSheetId="1">#REF!</definedName>
    <definedName name="CSV_付表５">#REF!</definedName>
    <definedName name="CSV_付表６" localSheetId="1">#REF!</definedName>
    <definedName name="CSV_付表６">#REF!</definedName>
    <definedName name="CSV_付表７" localSheetId="1">#REF!</definedName>
    <definedName name="CSV_付表７">#REF!</definedName>
    <definedName name="CSV_付表８その１" localSheetId="1">#REF!</definedName>
    <definedName name="CSV_付表８その１">#REF!</definedName>
    <definedName name="CSV_付表８その２" localSheetId="1">#REF!</definedName>
    <definedName name="CSV_付表８その２">#REF!</definedName>
    <definedName name="CSV_付表８その３" localSheetId="1">#REF!</definedName>
    <definedName name="CSV_付表８その３">#REF!</definedName>
    <definedName name="CSV_付表９" localSheetId="1">#REF!</definedName>
    <definedName name="CSV_付表９">#REF!</definedName>
    <definedName name="CSV_付表９＿２" localSheetId="1">#REF!</definedName>
    <definedName name="CSV_付表９＿２">#REF!</definedName>
    <definedName name="CSV_様式第１号" localSheetId="1">#REF!</definedName>
    <definedName name="CSV_様式第１号">#REF!</definedName>
    <definedName name="houjin" localSheetId="1">#REF!</definedName>
    <definedName name="houjin">#REF!</definedName>
    <definedName name="jigyoumeishou" localSheetId="1">#REF!</definedName>
    <definedName name="jigyoumeishou">#REF!</definedName>
    <definedName name="kanagawaken" localSheetId="1">#REF!</definedName>
    <definedName name="kanagawaken">#REF!</definedName>
    <definedName name="kawasaki" localSheetId="1">#REF!</definedName>
    <definedName name="kawasaki">#REF!</definedName>
    <definedName name="kk" localSheetId="1">#REF!</definedName>
    <definedName name="kk">#REF!</definedName>
    <definedName name="KK_03" localSheetId="1">#REF!</definedName>
    <definedName name="KK_03">#REF!</definedName>
    <definedName name="KK_06" localSheetId="1">#REF!</definedName>
    <definedName name="KK_06">#REF!</definedName>
    <definedName name="KK2_3" localSheetId="1">#REF!</definedName>
    <definedName name="KK2_3">#REF!</definedName>
    <definedName name="KKK" localSheetId="1">#REF!</definedName>
    <definedName name="KKK">#REF!</definedName>
    <definedName name="ｋｋｋｋ" localSheetId="1">#REF!</definedName>
    <definedName name="ｋｋｋｋ">#REF!</definedName>
    <definedName name="_xlnm.Print_Area" localSheetId="1">【入力例】４２就労A基本報酬!$A$1:$U$307</definedName>
    <definedName name="_xlnm.Print_Area" localSheetId="0">'４２就労A基本報酬・自己評価公表'!$A$1:$U$307</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Serv_LIST" localSheetId="1">#REF!</definedName>
    <definedName name="Serv_LIST">#REF!</definedName>
    <definedName name="servo1" localSheetId="1">#REF!</definedName>
    <definedName name="servo1">#REF!</definedName>
    <definedName name="siharai" localSheetId="1">#REF!</definedName>
    <definedName name="siharai">#REF!</definedName>
    <definedName name="sikuchouson" localSheetId="1">#REF!</definedName>
    <definedName name="sikuchouson">#REF!</definedName>
    <definedName name="sinseisaki" localSheetId="1">#REF!</definedName>
    <definedName name="sinseisaki">#REF!</definedName>
    <definedName name="SS" localSheetId="1">#REF!</definedName>
    <definedName name="SS">#REF!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08" localSheetId="1">#REF!</definedName>
    <definedName name="tebie08">#REF!</definedName>
    <definedName name="yokohama" localSheetId="1">#REF!</definedName>
    <definedName name="yokohama">#REF!</definedName>
    <definedName name="リスト_サービス種類" localSheetId="1">#REF!</definedName>
    <definedName name="リスト_サービス種類">#REF!</definedName>
    <definedName name="リスト_施設等の区分" localSheetId="1">#REF!</definedName>
    <definedName name="リスト_施設等の区分">#REF!</definedName>
    <definedName name="リスト_施設等の区分_児童デイ" localSheetId="1">#REF!</definedName>
    <definedName name="リスト_施設等の区分_児童デイ">#REF!</definedName>
    <definedName name="リスト_施設等の区分_障害児施設給付費" localSheetId="1">#REF!</definedName>
    <definedName name="リスト_施設等の区分_障害児施設給付費">#REF!</definedName>
    <definedName name="リスト_処遇改善助成金キャリアパス区分" localSheetId="1">#REF!</definedName>
    <definedName name="リスト_処遇改善助成金キャリアパス区分">#REF!</definedName>
    <definedName name="リスト_定員区分" localSheetId="1">#REF!</definedName>
    <definedName name="リスト_定員区分">#REF!</definedName>
    <definedName name="リスト_定員区分_肢体不自由児施設_通所通園" localSheetId="1">#REF!</definedName>
    <definedName name="リスト_定員区分_肢体不自由児施設_通所通園">#REF!</definedName>
    <definedName name="リスト_定員区分_肢体不自由児療護施設" localSheetId="1">#REF!</definedName>
    <definedName name="リスト_定員区分_肢体不自由児療護施設">#REF!</definedName>
    <definedName name="リスト_定員区分_障害児施設" localSheetId="1">#REF!</definedName>
    <definedName name="リスト_定員区分_障害児施設">#REF!</definedName>
    <definedName name="リスト_定員区分_対象無し" localSheetId="1">#REF!</definedName>
    <definedName name="リスト_定員区分_対象無し">#REF!</definedName>
    <definedName name="リスト_定員区分_第２種自閉症児施設" localSheetId="1">#REF!</definedName>
    <definedName name="リスト_定員区分_第２種自閉症児施設">#REF!</definedName>
    <definedName name="リスト_定員区分_知的障害児通園施設" localSheetId="1">#REF!</definedName>
    <definedName name="リスト_定員区分_知的障害児通園施設">#REF!</definedName>
    <definedName name="リスト_定員区分_難聴幼児通園施設" localSheetId="1">#REF!</definedName>
    <definedName name="リスト_定員区分_難聴幼児通園施設">#REF!</definedName>
    <definedName name="リスト_定員区分_盲児施設_ろうあ児施設" localSheetId="1">#REF!</definedName>
    <definedName name="リスト_定員区分_盲児施設_ろうあ児施設">#REF!</definedName>
    <definedName name="加算" localSheetId="1">#REF!</definedName>
    <definedName name="加算">#REF!</definedName>
    <definedName name="取込変換_施設等の区分" localSheetId="1">#REF!</definedName>
    <definedName name="取込変換_施設等の区分">#REF!</definedName>
    <definedName name="取込変換_施設等の区分_児童デイ" localSheetId="1">#REF!</definedName>
    <definedName name="取込変換_施設等の区分_児童デイ">#REF!</definedName>
    <definedName name="取込変換_施設等の区分_障害児施設給付費" localSheetId="1">#REF!</definedName>
    <definedName name="取込変換_施設等の区分_障害児施設給付費">#REF!</definedName>
    <definedName name="取込変換_処遇改善助成金キャリアパス区分" localSheetId="1">#REF!</definedName>
    <definedName name="取込変換_処遇改善助成金キャリアパス区分">#REF!</definedName>
    <definedName name="取込変換_定員区分" localSheetId="1">#REF!</definedName>
    <definedName name="取込変換_定員区分">#REF!</definedName>
    <definedName name="取込変換_定員区分_肢体不自由児施設_通所通園" localSheetId="1">#REF!</definedName>
    <definedName name="取込変換_定員区分_肢体不自由児施設_通所通園">#REF!</definedName>
    <definedName name="取込変換_定員区分_肢体不自由児療護施設" localSheetId="1">#REF!</definedName>
    <definedName name="取込変換_定員区分_肢体不自由児療護施設">#REF!</definedName>
    <definedName name="取込変換_定員区分_障害児施設" localSheetId="1">#REF!</definedName>
    <definedName name="取込変換_定員区分_障害児施設">#REF!</definedName>
    <definedName name="取込変換_定員区分_対象無し" localSheetId="1">#REF!</definedName>
    <definedName name="取込変換_定員区分_対象無し">#REF!</definedName>
    <definedName name="取込変換_定員区分_第２種自閉症児施設" localSheetId="1">#REF!</definedName>
    <definedName name="取込変換_定員区分_第２種自閉症児施設">#REF!</definedName>
    <definedName name="取込変換_定員区分_知的障害児通園施設" localSheetId="1">#REF!</definedName>
    <definedName name="取込変換_定員区分_知的障害児通園施設">#REF!</definedName>
    <definedName name="取込変換_定員区分_難聴幼児通園施設" localSheetId="1">#REF!</definedName>
    <definedName name="取込変換_定員区分_難聴幼児通園施設">#REF!</definedName>
    <definedName name="取込変換_定員区分_盲児施設_ろうあ児施設" localSheetId="1">#REF!</definedName>
    <definedName name="取込変換_定員区分_盲児施設_ろうあ児施設">#REF!</definedName>
    <definedName name="取込変換_夜間支援対象利用者数" localSheetId="1">#REF!</definedName>
    <definedName name="取込変換_夜間支援対象利用者数">#REF!</definedName>
    <definedName name="出力変換_施設等の区分" localSheetId="1">#REF!</definedName>
    <definedName name="出力変換_施設等の区分">#REF!</definedName>
    <definedName name="出力変換_施設等の区分_児童デイ" localSheetId="1">#REF!</definedName>
    <definedName name="出力変換_施設等の区分_児童デイ">#REF!</definedName>
    <definedName name="出力変換_施設等の区分_障害児施設給付費" localSheetId="1">#REF!</definedName>
    <definedName name="出力変換_施設等の区分_障害児施設給付費">#REF!</definedName>
    <definedName name="出力変換_処遇改善助成金キャリアパス区分" localSheetId="1">#REF!</definedName>
    <definedName name="出力変換_処遇改善助成金キャリアパス区分">#REF!</definedName>
    <definedName name="出力変換_定員区分" localSheetId="1">#REF!</definedName>
    <definedName name="出力変換_定員区分">#REF!</definedName>
    <definedName name="出力変換_定員区分_肢体不自由児施設_通所通園" localSheetId="1">#REF!</definedName>
    <definedName name="出力変換_定員区分_肢体不自由児施設_通所通園">#REF!</definedName>
    <definedName name="出力変換_定員区分_肢体不自由児療護施設" localSheetId="1">#REF!</definedName>
    <definedName name="出力変換_定員区分_肢体不自由児療護施設">#REF!</definedName>
    <definedName name="出力変換_定員区分_障害児施設" localSheetId="1">#REF!</definedName>
    <definedName name="出力変換_定員区分_障害児施設">#REF!</definedName>
    <definedName name="出力変換_定員区分_対象無し" localSheetId="1">#REF!</definedName>
    <definedName name="出力変換_定員区分_対象無し">#REF!</definedName>
    <definedName name="出力変換_定員区分_第２種自閉症児施設" localSheetId="1">#REF!</definedName>
    <definedName name="出力変換_定員区分_第２種自閉症児施設">#REF!</definedName>
    <definedName name="出力変換_定員区分_知的障害児通園施設" localSheetId="1">#REF!</definedName>
    <definedName name="出力変換_定員区分_知的障害児通園施設">#REF!</definedName>
    <definedName name="出力変換_定員区分_難聴幼児通園施設" localSheetId="1">#REF!</definedName>
    <definedName name="出力変換_定員区分_難聴幼児通園施設">#REF!</definedName>
    <definedName name="出力変換_定員区分_盲児施設_ろうあ児施設" localSheetId="1">#REF!</definedName>
    <definedName name="出力変換_定員区分_盲児施設_ろうあ児施設">#REF!</definedName>
    <definedName name="出力変換_夜間支援対象利用者数" localSheetId="1">#REF!</definedName>
    <definedName name="出力変換_夜間支援対象利用者数">#REF!</definedName>
    <definedName name="食事" localSheetId="1">#REF!</definedName>
    <definedName name="食事">#REF!</definedName>
    <definedName name="町っ油" localSheetId="1">#REF!</definedName>
    <definedName name="町っ油">#REF!</definedName>
    <definedName name="夜間支援" localSheetId="1">#REF!</definedName>
    <definedName name="夜間支援">#REF!</definedName>
    <definedName name="夜勤職員" localSheetId="1">#REF!</definedName>
    <definedName name="夜勤職員">#REF!</definedName>
    <definedName name="利用日数記入例" localSheetId="1">#REF!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6" i="33" l="1"/>
  <c r="B199" i="33"/>
  <c r="G249" i="36" l="1"/>
  <c r="C242" i="36"/>
  <c r="F245" i="36" s="1"/>
  <c r="C185" i="36"/>
  <c r="F188" i="36" s="1"/>
  <c r="M117" i="36"/>
  <c r="M116" i="36"/>
  <c r="A122" i="36" s="1"/>
  <c r="H56" i="36" s="1"/>
  <c r="B116" i="36"/>
  <c r="N114" i="36"/>
  <c r="B117" i="36" s="1"/>
  <c r="F111" i="36"/>
  <c r="C111" i="36"/>
  <c r="H87" i="36"/>
  <c r="H86" i="36"/>
  <c r="B85" i="36"/>
  <c r="H84" i="36"/>
  <c r="H83" i="36"/>
  <c r="B82" i="36"/>
  <c r="H81" i="36"/>
  <c r="H80" i="36"/>
  <c r="B79" i="36"/>
  <c r="H78" i="36"/>
  <c r="H77" i="36"/>
  <c r="B76" i="36"/>
  <c r="H75" i="36"/>
  <c r="H74" i="36"/>
  <c r="B73" i="36"/>
  <c r="T72" i="36"/>
  <c r="U72" i="36" s="1"/>
  <c r="U82" i="36" s="1"/>
  <c r="T27" i="36" s="1"/>
  <c r="H72" i="36"/>
  <c r="H71" i="36"/>
  <c r="B70" i="36"/>
  <c r="H69" i="36"/>
  <c r="H68" i="36"/>
  <c r="B67" i="36"/>
  <c r="T66" i="36"/>
  <c r="H66" i="36"/>
  <c r="K65" i="36"/>
  <c r="H65" i="36"/>
  <c r="B64" i="36"/>
  <c r="T63" i="36"/>
  <c r="K62" i="36"/>
  <c r="T60" i="36"/>
  <c r="K59" i="36"/>
  <c r="T57" i="36"/>
  <c r="K56" i="36"/>
  <c r="T55" i="36"/>
  <c r="T54" i="36"/>
  <c r="K53" i="36"/>
  <c r="T52" i="36"/>
  <c r="T51" i="36"/>
  <c r="K50" i="36"/>
  <c r="T49" i="36"/>
  <c r="T48" i="36"/>
  <c r="K47" i="36"/>
  <c r="T46" i="36"/>
  <c r="T45" i="36"/>
  <c r="K44" i="36"/>
  <c r="M39" i="36"/>
  <c r="D39" i="36"/>
  <c r="N27" i="36"/>
  <c r="K70" i="36" l="1"/>
  <c r="P110" i="36"/>
  <c r="S70" i="36"/>
  <c r="H88" i="36"/>
  <c r="K108" i="36"/>
  <c r="H51" i="36" s="1"/>
  <c r="K104" i="36"/>
  <c r="K107" i="36"/>
  <c r="H50" i="36" s="1"/>
  <c r="K103" i="36"/>
  <c r="H45" i="36" s="1"/>
  <c r="K106" i="36"/>
  <c r="H49" i="36" s="1"/>
  <c r="K102" i="36"/>
  <c r="K109" i="36"/>
  <c r="K105" i="36"/>
  <c r="H48" i="36" s="1"/>
  <c r="A123" i="36"/>
  <c r="H58" i="36" s="1"/>
  <c r="F186" i="36"/>
  <c r="T68" i="36"/>
  <c r="A124" i="36"/>
  <c r="H60" i="36" s="1"/>
  <c r="F187" i="36"/>
  <c r="F243" i="36"/>
  <c r="A121" i="36"/>
  <c r="F244" i="36"/>
  <c r="H54" i="36" l="1"/>
  <c r="N23" i="36"/>
  <c r="G113" i="36"/>
  <c r="I54" i="36" s="1"/>
  <c r="U79" i="36" s="1"/>
  <c r="T23" i="36" s="1"/>
  <c r="G191" i="36"/>
  <c r="U44" i="36" s="1"/>
  <c r="U81" i="36" s="1"/>
  <c r="T26" i="36" s="1"/>
  <c r="N26" i="36"/>
  <c r="G127" i="36"/>
  <c r="I64" i="36" s="1"/>
  <c r="U80" i="36" s="1"/>
  <c r="T25" i="36" s="1"/>
  <c r="N25" i="36"/>
  <c r="H44" i="36"/>
  <c r="N22" i="36"/>
  <c r="G95" i="36"/>
  <c r="I44" i="36" s="1"/>
  <c r="U78" i="36" s="1"/>
  <c r="H47" i="36"/>
  <c r="H46" i="36"/>
  <c r="T22" i="36" l="1"/>
  <c r="K86" i="36"/>
  <c r="S28" i="36" s="1"/>
  <c r="G249" i="33"/>
  <c r="T72" i="33" s="1"/>
  <c r="U72" i="33" s="1"/>
  <c r="U82" i="33" s="1"/>
  <c r="T27" i="33" s="1"/>
  <c r="C242" i="33"/>
  <c r="F245" i="33" s="1"/>
  <c r="C185" i="33"/>
  <c r="H88" i="33" s="1"/>
  <c r="M117" i="33"/>
  <c r="M116" i="33"/>
  <c r="A121" i="33" s="1"/>
  <c r="N114" i="33"/>
  <c r="B117" i="33" s="1"/>
  <c r="F111" i="33"/>
  <c r="C111" i="33"/>
  <c r="H87" i="33"/>
  <c r="H86" i="33"/>
  <c r="B85" i="33"/>
  <c r="H84" i="33"/>
  <c r="H83" i="33"/>
  <c r="B82" i="33"/>
  <c r="H81" i="33"/>
  <c r="H80" i="33"/>
  <c r="B79" i="33"/>
  <c r="H78" i="33"/>
  <c r="H77" i="33"/>
  <c r="B76" i="33"/>
  <c r="H75" i="33"/>
  <c r="H74" i="33"/>
  <c r="B73" i="33"/>
  <c r="H72" i="33"/>
  <c r="H71" i="33"/>
  <c r="B70" i="33"/>
  <c r="H69" i="33"/>
  <c r="H68" i="33"/>
  <c r="B67" i="33"/>
  <c r="T66" i="33"/>
  <c r="H66" i="33"/>
  <c r="K65" i="33"/>
  <c r="H65" i="33"/>
  <c r="B64" i="33"/>
  <c r="T63" i="33"/>
  <c r="K62" i="33"/>
  <c r="T60" i="33"/>
  <c r="K59" i="33"/>
  <c r="T57" i="33"/>
  <c r="K56" i="33"/>
  <c r="T55" i="33"/>
  <c r="T54" i="33"/>
  <c r="K53" i="33"/>
  <c r="T52" i="33"/>
  <c r="T51" i="33"/>
  <c r="K50" i="33"/>
  <c r="T49" i="33"/>
  <c r="T48" i="33"/>
  <c r="K47" i="33"/>
  <c r="T46" i="33"/>
  <c r="T45" i="33"/>
  <c r="K44" i="33"/>
  <c r="M39" i="33"/>
  <c r="D39" i="33"/>
  <c r="P110" i="33" l="1"/>
  <c r="K103" i="33" s="1"/>
  <c r="H45" i="33" s="1"/>
  <c r="S70" i="33"/>
  <c r="N27" i="33"/>
  <c r="K70" i="33"/>
  <c r="B25" i="36"/>
  <c r="B21" i="36"/>
  <c r="B26" i="36"/>
  <c r="B24" i="36"/>
  <c r="B23" i="36"/>
  <c r="B27" i="36"/>
  <c r="B22" i="36"/>
  <c r="H54" i="33"/>
  <c r="A122" i="33"/>
  <c r="H56" i="33" s="1"/>
  <c r="A123" i="33"/>
  <c r="H58" i="33" s="1"/>
  <c r="F186" i="33"/>
  <c r="A124" i="33"/>
  <c r="H60" i="33" s="1"/>
  <c r="F187" i="33"/>
  <c r="F243" i="33"/>
  <c r="T68" i="33"/>
  <c r="F188" i="33"/>
  <c r="F244" i="33"/>
  <c r="K109" i="33" l="1"/>
  <c r="H51" i="33" s="1"/>
  <c r="K107" i="33"/>
  <c r="H49" i="33" s="1"/>
  <c r="K104" i="33"/>
  <c r="H46" i="33" s="1"/>
  <c r="K102" i="33"/>
  <c r="K106" i="33"/>
  <c r="H48" i="33" s="1"/>
  <c r="K108" i="33"/>
  <c r="H50" i="33" s="1"/>
  <c r="K105" i="33"/>
  <c r="H47" i="33" s="1"/>
  <c r="G127" i="33"/>
  <c r="I64" i="33" s="1"/>
  <c r="U80" i="33" s="1"/>
  <c r="T25" i="33" s="1"/>
  <c r="N25" i="33"/>
  <c r="G113" i="33"/>
  <c r="I54" i="33" s="1"/>
  <c r="U79" i="33" s="1"/>
  <c r="T23" i="33" s="1"/>
  <c r="N26" i="33"/>
  <c r="G191" i="33"/>
  <c r="U44" i="33" s="1"/>
  <c r="U81" i="33" s="1"/>
  <c r="T26" i="33" s="1"/>
  <c r="N23" i="33"/>
  <c r="G95" i="33" l="1"/>
  <c r="I44" i="33" s="1"/>
  <c r="U78" i="33" s="1"/>
  <c r="K86" i="33" s="1"/>
  <c r="S28" i="33" s="1"/>
  <c r="N22" i="33"/>
  <c r="H44" i="33"/>
  <c r="T22" i="33" l="1"/>
  <c r="B27" i="33"/>
  <c r="B22" i="33"/>
  <c r="B25" i="33"/>
  <c r="B23" i="33"/>
  <c r="B21" i="33"/>
  <c r="B26" i="33"/>
  <c r="B24" i="33"/>
</calcChain>
</file>

<file path=xl/sharedStrings.xml><?xml version="1.0" encoding="utf-8"?>
<sst xmlns="http://schemas.openxmlformats.org/spreadsheetml/2006/main" count="1130" uniqueCount="427">
  <si>
    <t>人</t>
    <rPh sb="0" eb="1">
      <t>ニン</t>
    </rPh>
    <phoneticPr fontId="3"/>
  </si>
  <si>
    <t>合計</t>
    <rPh sb="0" eb="2">
      <t>ゴウケイ</t>
    </rPh>
    <phoneticPr fontId="3"/>
  </si>
  <si>
    <t>３月</t>
  </si>
  <si>
    <t>２月</t>
  </si>
  <si>
    <t>１月</t>
  </si>
  <si>
    <t>１２月</t>
  </si>
  <si>
    <t>１１月</t>
  </si>
  <si>
    <t>１０月</t>
  </si>
  <si>
    <t>９月</t>
  </si>
  <si>
    <t>８月</t>
  </si>
  <si>
    <t>７月</t>
  </si>
  <si>
    <t>６月</t>
  </si>
  <si>
    <t>５月</t>
  </si>
  <si>
    <t>４月</t>
    <rPh sb="1" eb="2">
      <t>ガツ</t>
    </rPh>
    <phoneticPr fontId="3"/>
  </si>
  <si>
    <t>時間</t>
    <rPh sb="0" eb="2">
      <t>ジカン</t>
    </rPh>
    <phoneticPr fontId="3"/>
  </si>
  <si>
    <t>別添４２</t>
    <rPh sb="0" eb="2">
      <t>ベッテン</t>
    </rPh>
    <phoneticPr fontId="12"/>
  </si>
  <si>
    <t>●</t>
    <phoneticPr fontId="12"/>
  </si>
  <si>
    <t>令和２</t>
    <rPh sb="0" eb="2">
      <t>レイワ</t>
    </rPh>
    <phoneticPr fontId="12"/>
  </si>
  <si>
    <t>年</t>
    <rPh sb="0" eb="1">
      <t>ネン</t>
    </rPh>
    <phoneticPr fontId="2"/>
  </si>
  <si>
    <t>年</t>
    <rPh sb="0" eb="1">
      <t>ネン</t>
    </rPh>
    <phoneticPr fontId="12"/>
  </si>
  <si>
    <t>月</t>
    <rPh sb="0" eb="1">
      <t>ツキ</t>
    </rPh>
    <phoneticPr fontId="12"/>
  </si>
  <si>
    <t>日</t>
    <rPh sb="0" eb="1">
      <t>ニチ</t>
    </rPh>
    <phoneticPr fontId="2"/>
  </si>
  <si>
    <t>日</t>
    <rPh sb="0" eb="1">
      <t>ニチ</t>
    </rPh>
    <phoneticPr fontId="12"/>
  </si>
  <si>
    <t>令和元</t>
    <rPh sb="0" eb="2">
      <t>レイワ</t>
    </rPh>
    <rPh sb="2" eb="3">
      <t>ガン</t>
    </rPh>
    <phoneticPr fontId="12"/>
  </si>
  <si>
    <t>◎</t>
    <phoneticPr fontId="12"/>
  </si>
  <si>
    <t>就労継続支援Ａ型　基本報酬に関する届出書　</t>
    <rPh sb="9" eb="11">
      <t>キホン</t>
    </rPh>
    <rPh sb="11" eb="13">
      <t>ホウシュウ</t>
    </rPh>
    <rPh sb="14" eb="15">
      <t>カン</t>
    </rPh>
    <rPh sb="17" eb="20">
      <t>トドケデショ</t>
    </rPh>
    <phoneticPr fontId="12"/>
  </si>
  <si>
    <t>及び自己評価結果等の公表に係る届出書</t>
    <rPh sb="0" eb="1">
      <t>オヨ</t>
    </rPh>
    <rPh sb="2" eb="3">
      <t>ジ</t>
    </rPh>
    <rPh sb="3" eb="4">
      <t>オノレ</t>
    </rPh>
    <rPh sb="4" eb="5">
      <t>ヒョウ</t>
    </rPh>
    <rPh sb="5" eb="6">
      <t>アタイ</t>
    </rPh>
    <rPh sb="6" eb="7">
      <t>ケツ</t>
    </rPh>
    <rPh sb="7" eb="8">
      <t>カ</t>
    </rPh>
    <rPh sb="8" eb="9">
      <t>トウ</t>
    </rPh>
    <rPh sb="10" eb="12">
      <t>コウヒョウ</t>
    </rPh>
    <rPh sb="13" eb="14">
      <t>カカ</t>
    </rPh>
    <rPh sb="15" eb="17">
      <t>トドケデ</t>
    </rPh>
    <rPh sb="17" eb="18">
      <t>ショ</t>
    </rPh>
    <phoneticPr fontId="12"/>
  </si>
  <si>
    <t>１　事業所情報</t>
    <rPh sb="2" eb="5">
      <t>ジギョウショ</t>
    </rPh>
    <rPh sb="5" eb="7">
      <t>ジョウホウ</t>
    </rPh>
    <phoneticPr fontId="12"/>
  </si>
  <si>
    <t>事業所番号</t>
    <rPh sb="0" eb="3">
      <t>ジギョウショ</t>
    </rPh>
    <rPh sb="3" eb="5">
      <t>バンゴウ</t>
    </rPh>
    <phoneticPr fontId="2"/>
  </si>
  <si>
    <t>事業所番号</t>
    <rPh sb="0" eb="3">
      <t>ジギョウショ</t>
    </rPh>
    <rPh sb="3" eb="5">
      <t>バンゴウ</t>
    </rPh>
    <phoneticPr fontId="12"/>
  </si>
  <si>
    <t>事業所名称</t>
    <rPh sb="0" eb="3">
      <t>ジギョウショ</t>
    </rPh>
    <rPh sb="3" eb="5">
      <t>メイショウ</t>
    </rPh>
    <phoneticPr fontId="12"/>
  </si>
  <si>
    <t>事業の種別</t>
    <rPh sb="0" eb="2">
      <t>ジギョウ</t>
    </rPh>
    <rPh sb="3" eb="5">
      <t>シュベツ</t>
    </rPh>
    <phoneticPr fontId="12"/>
  </si>
  <si>
    <t>●</t>
  </si>
  <si>
    <t>就労継続支援Ａ型</t>
    <rPh sb="0" eb="2">
      <t>シュウロウ</t>
    </rPh>
    <rPh sb="2" eb="4">
      <t>ケイゾク</t>
    </rPh>
    <rPh sb="4" eb="6">
      <t>シエン</t>
    </rPh>
    <rPh sb="7" eb="8">
      <t>ガタ</t>
    </rPh>
    <phoneticPr fontId="12"/>
  </si>
  <si>
    <t>指定年月日</t>
    <rPh sb="0" eb="2">
      <t>シテイ</t>
    </rPh>
    <rPh sb="2" eb="5">
      <t>ネンガッピ</t>
    </rPh>
    <phoneticPr fontId="12"/>
  </si>
  <si>
    <t>月</t>
    <rPh sb="0" eb="1">
      <t>ガツ</t>
    </rPh>
    <phoneticPr fontId="2"/>
  </si>
  <si>
    <t>月</t>
    <rPh sb="0" eb="1">
      <t>ガツ</t>
    </rPh>
    <phoneticPr fontId="12"/>
  </si>
  <si>
    <t>日</t>
    <rPh sb="0" eb="1">
      <t>ヒ</t>
    </rPh>
    <phoneticPr fontId="12"/>
  </si>
  <si>
    <t>２　公表状況</t>
    <rPh sb="2" eb="4">
      <t>コウヒョウ</t>
    </rPh>
    <rPh sb="4" eb="6">
      <t>ジョウキョウ</t>
    </rPh>
    <phoneticPr fontId="12"/>
  </si>
  <si>
    <t>公表の有無</t>
    <rPh sb="0" eb="2">
      <t>コウヒョウ</t>
    </rPh>
    <rPh sb="3" eb="5">
      <t>ウム</t>
    </rPh>
    <phoneticPr fontId="12"/>
  </si>
  <si>
    <t>有</t>
    <rPh sb="0" eb="1">
      <t>ア</t>
    </rPh>
    <phoneticPr fontId="12"/>
  </si>
  <si>
    <t>無</t>
    <rPh sb="0" eb="1">
      <t>ナ</t>
    </rPh>
    <phoneticPr fontId="12"/>
  </si>
  <si>
    <t>公表年月日</t>
    <phoneticPr fontId="12"/>
  </si>
  <si>
    <t>公表方法
（該当するものに●）</t>
    <rPh sb="0" eb="2">
      <t>コウヒョウ</t>
    </rPh>
    <rPh sb="2" eb="4">
      <t>ホウホウ</t>
    </rPh>
    <rPh sb="6" eb="8">
      <t>ガイトウ</t>
    </rPh>
    <phoneticPr fontId="12"/>
  </si>
  <si>
    <t>ホームページに掲載　　　　　　　（アドレスを記載してください）</t>
    <rPh sb="7" eb="9">
      <t>ケイサイ</t>
    </rPh>
    <rPh sb="22" eb="24">
      <t>キサイ</t>
    </rPh>
    <phoneticPr fontId="12"/>
  </si>
  <si>
    <t>ＵＲＬ</t>
    <phoneticPr fontId="12"/>
  </si>
  <si>
    <t>その他　　　　　　　　　　　（具体的な方法を記載してください）</t>
    <rPh sb="2" eb="3">
      <t>タ</t>
    </rPh>
    <rPh sb="15" eb="18">
      <t>グタイテキ</t>
    </rPh>
    <rPh sb="19" eb="21">
      <t>ホウホウ</t>
    </rPh>
    <rPh sb="22" eb="24">
      <t>キサイ</t>
    </rPh>
    <phoneticPr fontId="12"/>
  </si>
  <si>
    <t>具体的な方法</t>
    <rPh sb="0" eb="3">
      <t>グタイテキ</t>
    </rPh>
    <rPh sb="4" eb="6">
      <t>ホウホウ</t>
    </rPh>
    <phoneticPr fontId="12"/>
  </si>
  <si>
    <t>３　基本報酬算定区分</t>
    <rPh sb="2" eb="4">
      <t>キホン</t>
    </rPh>
    <rPh sb="4" eb="6">
      <t>ホウシュウ</t>
    </rPh>
    <rPh sb="6" eb="8">
      <t>サンテイ</t>
    </rPh>
    <rPh sb="8" eb="10">
      <t>クブン</t>
    </rPh>
    <phoneticPr fontId="12"/>
  </si>
  <si>
    <t>※以下自動入力。</t>
    <rPh sb="1" eb="3">
      <t>イカ</t>
    </rPh>
    <rPh sb="3" eb="5">
      <t>ジドウ</t>
    </rPh>
    <rPh sb="5" eb="7">
      <t>ニュウリョク</t>
    </rPh>
    <phoneticPr fontId="12"/>
  </si>
  <si>
    <t>評価点合計</t>
    <rPh sb="0" eb="2">
      <t>ヒョウカ</t>
    </rPh>
    <rPh sb="2" eb="3">
      <t>テン</t>
    </rPh>
    <rPh sb="3" eb="5">
      <t>ゴウケイ</t>
    </rPh>
    <phoneticPr fontId="12"/>
  </si>
  <si>
    <t>170点以上</t>
    <rPh sb="3" eb="6">
      <t>テンイジョウ</t>
    </rPh>
    <phoneticPr fontId="12"/>
  </si>
  <si>
    <t>評価事項</t>
    <rPh sb="0" eb="2">
      <t>ヒョウカ</t>
    </rPh>
    <rPh sb="2" eb="4">
      <t>ジコウ</t>
    </rPh>
    <phoneticPr fontId="12"/>
  </si>
  <si>
    <t>評価内容</t>
    <rPh sb="0" eb="2">
      <t>ヒョウカ</t>
    </rPh>
    <rPh sb="2" eb="4">
      <t>ナイヨウ</t>
    </rPh>
    <phoneticPr fontId="12"/>
  </si>
  <si>
    <t>スコア</t>
    <phoneticPr fontId="12"/>
  </si>
  <si>
    <t>150点以上170点未満</t>
    <rPh sb="3" eb="6">
      <t>テンイジョウ</t>
    </rPh>
    <rPh sb="9" eb="10">
      <t>テン</t>
    </rPh>
    <rPh sb="10" eb="12">
      <t>ミマン</t>
    </rPh>
    <phoneticPr fontId="12"/>
  </si>
  <si>
    <t>Ⅰ労働時間</t>
    <rPh sb="1" eb="3">
      <t>ロウドウ</t>
    </rPh>
    <rPh sb="3" eb="5">
      <t>ジカン</t>
    </rPh>
    <phoneticPr fontId="12"/>
  </si>
  <si>
    <t>130点以上150点未満</t>
    <rPh sb="3" eb="6">
      <t>テンイジョウ</t>
    </rPh>
    <rPh sb="9" eb="10">
      <t>テン</t>
    </rPh>
    <rPh sb="10" eb="12">
      <t>ミマン</t>
    </rPh>
    <phoneticPr fontId="12"/>
  </si>
  <si>
    <t>Ⅱ生産活動</t>
    <rPh sb="1" eb="3">
      <t>セイサン</t>
    </rPh>
    <rPh sb="3" eb="5">
      <t>カツドウ</t>
    </rPh>
    <phoneticPr fontId="12"/>
  </si>
  <si>
    <t>105点以上130点未満</t>
    <rPh sb="3" eb="6">
      <t>テンイジョウ</t>
    </rPh>
    <rPh sb="9" eb="10">
      <t>テン</t>
    </rPh>
    <rPh sb="10" eb="12">
      <t>ミマン</t>
    </rPh>
    <phoneticPr fontId="12"/>
  </si>
  <si>
    <t>80点以上105点未満</t>
    <rPh sb="2" eb="3">
      <t>テン</t>
    </rPh>
    <rPh sb="3" eb="5">
      <t>イジョウ</t>
    </rPh>
    <rPh sb="8" eb="9">
      <t>テン</t>
    </rPh>
    <rPh sb="9" eb="11">
      <t>ミマン</t>
    </rPh>
    <phoneticPr fontId="12"/>
  </si>
  <si>
    <t>Ⅲ多様な働き方</t>
    <rPh sb="1" eb="3">
      <t>タヨウ</t>
    </rPh>
    <rPh sb="4" eb="5">
      <t>ハタラ</t>
    </rPh>
    <rPh sb="6" eb="7">
      <t>カタ</t>
    </rPh>
    <phoneticPr fontId="12"/>
  </si>
  <si>
    <t>60点以上80点未満</t>
    <rPh sb="2" eb="5">
      <t>テンイジョウ</t>
    </rPh>
    <rPh sb="7" eb="8">
      <t>テン</t>
    </rPh>
    <rPh sb="8" eb="10">
      <t>ミマン</t>
    </rPh>
    <phoneticPr fontId="12"/>
  </si>
  <si>
    <t>Ⅳ支援力向上のための取組</t>
    <rPh sb="1" eb="3">
      <t>シエン</t>
    </rPh>
    <rPh sb="3" eb="4">
      <t>リョク</t>
    </rPh>
    <rPh sb="4" eb="6">
      <t>コウジョウ</t>
    </rPh>
    <rPh sb="10" eb="12">
      <t>トリクミ</t>
    </rPh>
    <phoneticPr fontId="12"/>
  </si>
  <si>
    <t>60点未満</t>
    <rPh sb="2" eb="3">
      <t>テン</t>
    </rPh>
    <rPh sb="3" eb="5">
      <t>ミマン</t>
    </rPh>
    <phoneticPr fontId="12"/>
  </si>
  <si>
    <t>Ⅴ地域連携活動</t>
    <rPh sb="1" eb="3">
      <t>チイキ</t>
    </rPh>
    <rPh sb="3" eb="5">
      <t>レンケイ</t>
    </rPh>
    <rPh sb="5" eb="7">
      <t>カツドウ</t>
    </rPh>
    <phoneticPr fontId="12"/>
  </si>
  <si>
    <t>なし（経過措置対象）</t>
    <rPh sb="3" eb="5">
      <t>ケイカ</t>
    </rPh>
    <rPh sb="5" eb="7">
      <t>ソチ</t>
    </rPh>
    <rPh sb="7" eb="9">
      <t>タイショウ</t>
    </rPh>
    <phoneticPr fontId="12"/>
  </si>
  <si>
    <t>スコア合計（評価点）</t>
    <rPh sb="3" eb="5">
      <t>ゴウケイ</t>
    </rPh>
    <rPh sb="6" eb="8">
      <t>ヒョウカ</t>
    </rPh>
    <rPh sb="8" eb="9">
      <t>テン</t>
    </rPh>
    <phoneticPr fontId="12"/>
  </si>
  <si>
    <t>点</t>
    <rPh sb="0" eb="1">
      <t>テン</t>
    </rPh>
    <phoneticPr fontId="2"/>
  </si>
  <si>
    <t>点</t>
    <rPh sb="0" eb="1">
      <t>テン</t>
    </rPh>
    <phoneticPr fontId="12"/>
  </si>
  <si>
    <t>備考 ・</t>
    <rPh sb="0" eb="2">
      <t>ビコウ</t>
    </rPh>
    <phoneticPr fontId="12"/>
  </si>
  <si>
    <t>パソコン等の不具合等で、やむを得ず、一時的にインターネット以外の方法により公表している場合は、会報等を添付した上で、会報等の配布先、公表先を記載の上、現に公表されている箇所の写真を添付し提出してください。また、早急にインターネット上での公表が行われなかった場合、減算となる可能性があります。</t>
    <phoneticPr fontId="12"/>
  </si>
  <si>
    <t>・</t>
    <phoneticPr fontId="12"/>
  </si>
  <si>
    <t>自己評価結果等の公表にあたっては、別添４２－１の各様式を用いて行ってください。
地域貢献活動の報告書の公表については、別添４２－２の様式を使用してください。</t>
    <rPh sb="24" eb="25">
      <t>カク</t>
    </rPh>
    <rPh sb="25" eb="27">
      <t>ヨウシキ</t>
    </rPh>
    <rPh sb="28" eb="29">
      <t>モチ</t>
    </rPh>
    <rPh sb="31" eb="32">
      <t>オコナ</t>
    </rPh>
    <rPh sb="40" eb="46">
      <t>チイキコウケンカツドウ</t>
    </rPh>
    <rPh sb="47" eb="50">
      <t>ホウコクショ</t>
    </rPh>
    <rPh sb="51" eb="53">
      <t>コウヒョウ</t>
    </rPh>
    <rPh sb="66" eb="68">
      <t>ヨウシキ</t>
    </rPh>
    <rPh sb="69" eb="71">
      <t>シヨウ</t>
    </rPh>
    <phoneticPr fontId="12"/>
  </si>
  <si>
    <t>別添４２－１　（１／５）</t>
  </si>
  <si>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</si>
  <si>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事業所名</t>
    <rPh sb="0" eb="3">
      <t>ジギョウショ</t>
    </rPh>
    <rPh sb="3" eb="4">
      <t>メイ</t>
    </rPh>
    <phoneticPr fontId="2"/>
  </si>
  <si>
    <t>住　所</t>
    <rPh sb="0" eb="1">
      <t>ジュウ</t>
    </rPh>
    <rPh sb="2" eb="3">
      <t>ショ</t>
    </rPh>
    <phoneticPr fontId="2"/>
  </si>
  <si>
    <t>管理者名</t>
    <rPh sb="0" eb="4">
      <t>カンリシャメイ</t>
    </rPh>
    <phoneticPr fontId="2"/>
  </si>
  <si>
    <t>電話番号</t>
    <rPh sb="0" eb="2">
      <t>デンワ</t>
    </rPh>
    <rPh sb="2" eb="4">
      <t>バンゴウ</t>
    </rPh>
    <phoneticPr fontId="2"/>
  </si>
  <si>
    <t>対象年度</t>
    <rPh sb="0" eb="2">
      <t>タイショウ</t>
    </rPh>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</si>
  <si>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</si>
  <si>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</si>
  <si>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</si>
  <si>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</si>
  <si>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</si>
  <si>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参加した職員が１人以上であった</t>
    <rPh sb="3" eb="5">
      <t>サンカ</t>
    </rPh>
    <rPh sb="7" eb="9">
      <t>ショクイン</t>
    </rPh>
    <rPh sb="11" eb="12">
      <t>ニン</t>
    </rPh>
    <rPh sb="12" eb="14">
      <t>イジョウ</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</si>
  <si>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</si>
  <si>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</si>
  <si>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</si>
  <si>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</si>
  <si>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</si>
  <si>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</si>
  <si>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</si>
  <si>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</si>
  <si>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</si>
  <si>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</si>
  <si>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</si>
  <si>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　　　 どちらか一方のみの取組を行っている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</si>
  <si>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</si>
  <si>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</si>
  <si>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</si>
  <si>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</si>
  <si>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①前々年度及び前年度において
生産活動収支が利用者に支払う賃金の総額以上</t>
    <rPh sb="1" eb="3">
      <t>ゼンゼン</t>
    </rPh>
    <rPh sb="3" eb="5">
      <t>ネンド</t>
    </rPh>
    <rPh sb="5" eb="6">
      <t>オヨ</t>
    </rPh>
    <rPh sb="7" eb="10">
      <t>ゼンネンド</t>
    </rPh>
    <rPh sb="15" eb="17">
      <t>セイサン</t>
    </rPh>
    <rPh sb="17" eb="19">
      <t>カツドウ</t>
    </rPh>
    <rPh sb="19" eb="21">
      <t>シュウシ</t>
    </rPh>
    <rPh sb="22" eb="25">
      <t>リヨウシャ</t>
    </rPh>
    <rPh sb="26" eb="28">
      <t>シハラ</t>
    </rPh>
    <rPh sb="29" eb="31">
      <t>チンギン</t>
    </rPh>
    <rPh sb="32" eb="34">
      <t>ソウガク</t>
    </rPh>
    <rPh sb="34" eb="36">
      <t>イジョウ</t>
    </rPh>
    <phoneticPr fontId="2"/>
  </si>
  <si>
    <t>②前年度において
生産活動収支が利用者に支払う賃金の総額以上</t>
    <rPh sb="1" eb="4">
      <t>ゼンネンド</t>
    </rPh>
    <rPh sb="9" eb="11">
      <t>セイサン</t>
    </rPh>
    <rPh sb="11" eb="13">
      <t>カツドウ</t>
    </rPh>
    <rPh sb="13" eb="15">
      <t>シュウシ</t>
    </rPh>
    <rPh sb="16" eb="19">
      <t>リヨウシャ</t>
    </rPh>
    <rPh sb="20" eb="22">
      <t>シハラ</t>
    </rPh>
    <rPh sb="23" eb="25">
      <t>チンギン</t>
    </rPh>
    <rPh sb="26" eb="28">
      <t>ソウガク</t>
    </rPh>
    <rPh sb="28" eb="30">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</si>
  <si>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</si>
  <si>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</si>
  <si>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③前年度において
生産活動収支が利用者に支払う賃金の総額未満</t>
    <rPh sb="1" eb="4">
      <t>ゼンネンド</t>
    </rPh>
    <rPh sb="9" eb="11">
      <t>セイサン</t>
    </rPh>
    <rPh sb="11" eb="13">
      <t>カツドウ</t>
    </rPh>
    <rPh sb="13" eb="15">
      <t>シュウシ</t>
    </rPh>
    <rPh sb="16" eb="19">
      <t>リヨウシャ</t>
    </rPh>
    <rPh sb="20" eb="22">
      <t>シハラ</t>
    </rPh>
    <rPh sb="23" eb="25">
      <t>チンギン</t>
    </rPh>
    <rPh sb="26" eb="28">
      <t>ソウガク</t>
    </rPh>
    <rPh sb="28" eb="30">
      <t>ミマン</t>
    </rPh>
    <phoneticPr fontId="2"/>
  </si>
  <si>
    <t>⑥ピアサポーターの配置</t>
    <rPh sb="9" eb="11">
      <t>ハイチ</t>
    </rPh>
    <phoneticPr fontId="2"/>
  </si>
  <si>
    <t>④前々年度及び前年度において
生産活動収支が利用者に支払う賃金の総額未満</t>
    <rPh sb="1" eb="3">
      <t>ゼンゼン</t>
    </rPh>
    <rPh sb="3" eb="5">
      <t>ネンド</t>
    </rPh>
    <rPh sb="5" eb="6">
      <t>オヨ</t>
    </rPh>
    <rPh sb="7" eb="10">
      <t>ゼンネンド</t>
    </rPh>
    <rPh sb="15" eb="17">
      <t>セイサン</t>
    </rPh>
    <rPh sb="17" eb="19">
      <t>カツドウ</t>
    </rPh>
    <rPh sb="19" eb="21">
      <t>シュウシ</t>
    </rPh>
    <rPh sb="22" eb="25">
      <t>リヨウシャ</t>
    </rPh>
    <rPh sb="26" eb="28">
      <t>シハラ</t>
    </rPh>
    <rPh sb="29" eb="31">
      <t>チンギン</t>
    </rPh>
    <rPh sb="32" eb="34">
      <t>ソウガク</t>
    </rPh>
    <rPh sb="34" eb="36">
      <t>ミマン</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</si>
  <si>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</si>
  <si>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</si>
  <si>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</si>
  <si>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</si>
  <si>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</si>
  <si>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</si>
  <si>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</si>
  <si>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⑧ＩＳＯが制定したマネジメント規格等の認証等</t>
    <rPh sb="5" eb="7">
      <t>セイテイ</t>
    </rPh>
    <rPh sb="15" eb="17">
      <t>キカク</t>
    </rPh>
    <rPh sb="17" eb="18">
      <t>トウ</t>
    </rPh>
    <rPh sb="19" eb="21">
      <t>ニンショウ</t>
    </rPh>
    <rPh sb="21" eb="22">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</si>
  <si>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</si>
  <si>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都道府県知事が適当と認めるＩＳＯが定めた
　　　規格その他これに準ずるもの認証を受けている</t>
    <rPh sb="3" eb="7">
      <t>トドウフケン</t>
    </rPh>
    <rPh sb="7" eb="9">
      <t>チジ</t>
    </rPh>
    <rPh sb="10" eb="12">
      <t>テキトウ</t>
    </rPh>
    <rPh sb="13" eb="14">
      <t>ミト</t>
    </rPh>
    <rPh sb="20" eb="21">
      <t>サダ</t>
    </rPh>
    <rPh sb="27" eb="29">
      <t>キカク</t>
    </rPh>
    <rPh sb="31" eb="32">
      <t>ホカ</t>
    </rPh>
    <rPh sb="35" eb="36">
      <t>ジュン</t>
    </rPh>
    <rPh sb="40" eb="42">
      <t>ニンショウ</t>
    </rPh>
    <rPh sb="43" eb="44">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</si>
  <si>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</si>
  <si>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</si>
  <si>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</si>
  <si>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</si>
  <si>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</si>
  <si>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</si>
  <si>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</si>
  <si>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</si>
  <si>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</si>
  <si>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</si>
  <si>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</si>
  <si>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</si>
  <si>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</si>
  <si>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</si>
  <si>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</si>
  <si>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</si>
  <si>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</si>
  <si>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</si>
  <si>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</si>
  <si>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</si>
  <si>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</si>
  <si>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</si>
  <si>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</si>
  <si>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</si>
  <si>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</si>
  <si>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</si>
  <si>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</si>
  <si>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</si>
  <si>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</si>
  <si>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</si>
  <si>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</si>
  <si>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</si>
  <si>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</si>
  <si>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合計</t>
    <rPh sb="0" eb="2">
      <t>ゴウケイ</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</si>
  <si>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</si>
  <si>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</si>
  <si>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</si>
  <si>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別添４２－１　（２／５）</t>
  </si>
  <si>
    <t>指定就労継続支援Ａ型事業所におけるスコア表（個別項目）</t>
    <rPh sb="0" eb="2">
      <t>シテイ</t>
    </rPh>
    <rPh sb="2" eb="4">
      <t>シュウロウ</t>
    </rPh>
    <rPh sb="4" eb="6">
      <t>ケイゾク</t>
    </rPh>
    <rPh sb="6" eb="8">
      <t>シエン</t>
    </rPh>
    <rPh sb="9" eb="10">
      <t>ガタ</t>
    </rPh>
    <rPh sb="10" eb="13">
      <t>ジギョウショ</t>
    </rPh>
    <rPh sb="20" eb="21">
      <t>ヒョウ</t>
    </rPh>
    <rPh sb="22" eb="24">
      <t>コベツ</t>
    </rPh>
    <rPh sb="24" eb="26">
      <t>コウモク</t>
    </rPh>
    <phoneticPr fontId="12"/>
  </si>
  <si>
    <t>Ⅰ</t>
    <phoneticPr fontId="12"/>
  </si>
  <si>
    <t>平均労働時間</t>
    <rPh sb="0" eb="2">
      <t>ヘイキン</t>
    </rPh>
    <rPh sb="2" eb="4">
      <t>ロウドウ</t>
    </rPh>
    <rPh sb="4" eb="6">
      <t>ジカン</t>
    </rPh>
    <phoneticPr fontId="12"/>
  </si>
  <si>
    <t>実績として評価する年度</t>
    <rPh sb="0" eb="2">
      <t>ジッセキ</t>
    </rPh>
    <rPh sb="5" eb="7">
      <t>ヒョウカ</t>
    </rPh>
    <rPh sb="9" eb="11">
      <t>ネンド</t>
    </rPh>
    <phoneticPr fontId="12"/>
  </si>
  <si>
    <t>年度</t>
    <rPh sb="0" eb="2">
      <t>ネンド</t>
    </rPh>
    <phoneticPr fontId="12"/>
  </si>
  <si>
    <t>延べ労働時間数</t>
    <rPh sb="0" eb="1">
      <t>ノ</t>
    </rPh>
    <rPh sb="2" eb="4">
      <t>ロウドウ</t>
    </rPh>
    <rPh sb="4" eb="7">
      <t>ジカンスウ</t>
    </rPh>
    <phoneticPr fontId="12"/>
  </si>
  <si>
    <t>延べ利用者数</t>
    <rPh sb="0" eb="1">
      <t>ノ</t>
    </rPh>
    <rPh sb="2" eb="4">
      <t>リヨウ</t>
    </rPh>
    <rPh sb="4" eb="5">
      <t>シャ</t>
    </rPh>
    <rPh sb="5" eb="6">
      <t>スウ</t>
    </rPh>
    <phoneticPr fontId="12"/>
  </si>
  <si>
    <t>一</t>
  </si>
  <si>
    <t>七時間以上</t>
    <phoneticPr fontId="12"/>
  </si>
  <si>
    <t>二</t>
  </si>
  <si>
    <t>六時間以上七時間未満</t>
  </si>
  <si>
    <t>三</t>
  </si>
  <si>
    <t>五時間以上六時間未満</t>
  </si>
  <si>
    <t>四</t>
  </si>
  <si>
    <t>四時間三十分以上五時間未満</t>
  </si>
  <si>
    <t>五</t>
  </si>
  <si>
    <t>四時間以上四時間三十分未満</t>
  </si>
  <si>
    <t>六</t>
  </si>
  <si>
    <t>三時間以上四時間未満</t>
  </si>
  <si>
    <t>七</t>
  </si>
  <si>
    <t>二時間以上三時間未満</t>
  </si>
  <si>
    <t>八</t>
  </si>
  <si>
    <t>二時間未満</t>
  </si>
  <si>
    <r>
      <t xml:space="preserve">１日の平均労働時間数
</t>
    </r>
    <r>
      <rPr>
        <sz val="8"/>
        <rFont val="ＭＳ 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3"/>
  </si>
  <si>
    <t>Ⅱ</t>
    <phoneticPr fontId="12"/>
  </si>
  <si>
    <t>生産活動</t>
    <rPh sb="0" eb="2">
      <t>セイサン</t>
    </rPh>
    <rPh sb="2" eb="4">
      <t>カツドウ</t>
    </rPh>
    <phoneticPr fontId="12"/>
  </si>
  <si>
    <t>年度及び</t>
    <rPh sb="0" eb="2">
      <t>ネンド</t>
    </rPh>
    <rPh sb="2" eb="3">
      <t>オヨ</t>
    </rPh>
    <phoneticPr fontId="12"/>
  </si>
  <si>
    <r>
      <t xml:space="preserve">生産活動収入
</t>
    </r>
    <r>
      <rPr>
        <b/>
        <sz val="12"/>
        <rFont val="ＭＳ ゴシック"/>
        <family val="3"/>
        <charset val="128"/>
      </rPr>
      <t>（Ａ）</t>
    </r>
    <rPh sb="0" eb="2">
      <t>セイサン</t>
    </rPh>
    <rPh sb="2" eb="4">
      <t>カツドウ</t>
    </rPh>
    <rPh sb="4" eb="6">
      <t>シュウニュウ</t>
    </rPh>
    <phoneticPr fontId="12"/>
  </si>
  <si>
    <r>
      <t xml:space="preserve">生産活動に係る経費
</t>
    </r>
    <r>
      <rPr>
        <b/>
        <sz val="12"/>
        <rFont val="ＭＳ ゴシック"/>
        <family val="3"/>
        <charset val="128"/>
      </rPr>
      <t>（Ｂ）</t>
    </r>
    <rPh sb="0" eb="2">
      <t>セイサン</t>
    </rPh>
    <rPh sb="2" eb="4">
      <t>カツドウ</t>
    </rPh>
    <rPh sb="5" eb="6">
      <t>カカ</t>
    </rPh>
    <rPh sb="7" eb="9">
      <t>ケイヒ</t>
    </rPh>
    <phoneticPr fontId="12"/>
  </si>
  <si>
    <r>
      <t>生産活動収支
(</t>
    </r>
    <r>
      <rPr>
        <sz val="9"/>
        <rFont val="ＭＳ ゴシック"/>
        <family val="3"/>
        <charset val="128"/>
      </rPr>
      <t>Ａ)-(Ｂ)＝</t>
    </r>
    <r>
      <rPr>
        <b/>
        <sz val="12"/>
        <rFont val="ＭＳ ゴシック"/>
        <family val="3"/>
        <charset val="128"/>
      </rPr>
      <t>（Ｃ）</t>
    </r>
    <rPh sb="0" eb="2">
      <t>セイサン</t>
    </rPh>
    <rPh sb="2" eb="4">
      <t>カツドウ</t>
    </rPh>
    <rPh sb="4" eb="6">
      <t>シュウシ</t>
    </rPh>
    <phoneticPr fontId="12"/>
  </si>
  <si>
    <r>
      <t xml:space="preserve">利用者賃金総額
</t>
    </r>
    <r>
      <rPr>
        <b/>
        <sz val="12"/>
        <rFont val="ＭＳ ゴシック"/>
        <family val="3"/>
        <charset val="128"/>
      </rPr>
      <t>（Ｄ）</t>
    </r>
    <rPh sb="0" eb="3">
      <t>リヨウシャ</t>
    </rPh>
    <rPh sb="3" eb="5">
      <t>チンギン</t>
    </rPh>
    <rPh sb="5" eb="7">
      <t>ソウガク</t>
    </rPh>
    <phoneticPr fontId="12"/>
  </si>
  <si>
    <t>前年度及び前々年度の各年度における生産活動収支（生産活動に係る事業の収入から生産活動に係る事業に必要な経費を控除した額に相当する金額）</t>
    <phoneticPr fontId="12"/>
  </si>
  <si>
    <t>一</t>
    <rPh sb="0" eb="1">
      <t>イチ</t>
    </rPh>
    <phoneticPr fontId="12"/>
  </si>
  <si>
    <t>各年度における生産活動収支がそれぞれ当該各年度に利用者に支払う賃金の総額以上である</t>
    <rPh sb="0" eb="3">
      <t>カクネンド</t>
    </rPh>
    <rPh sb="18" eb="20">
      <t>トウガイ</t>
    </rPh>
    <rPh sb="20" eb="23">
      <t>カクネンド</t>
    </rPh>
    <phoneticPr fontId="12"/>
  </si>
  <si>
    <t>二</t>
    <rPh sb="0" eb="1">
      <t>ニ</t>
    </rPh>
    <phoneticPr fontId="12"/>
  </si>
  <si>
    <t>前年度における生産活動収支のみが前年度に利用者に支払う賃金の総額以上である</t>
    <phoneticPr fontId="12"/>
  </si>
  <si>
    <t>三</t>
    <rPh sb="0" eb="1">
      <t>サン</t>
    </rPh>
    <phoneticPr fontId="12"/>
  </si>
  <si>
    <t>前々年度における生産活動収支のみが前々年度に利用者に支払う賃金の総額以上である</t>
    <rPh sb="0" eb="2">
      <t>ゼンゼン</t>
    </rPh>
    <rPh sb="17" eb="19">
      <t>ゼンゼン</t>
    </rPh>
    <phoneticPr fontId="12"/>
  </si>
  <si>
    <t>四</t>
    <rPh sb="0" eb="1">
      <t>ヨン</t>
    </rPh>
    <phoneticPr fontId="12"/>
  </si>
  <si>
    <t>各年度における生産活動収支がいずれも当該各年度に利用者に支払う賃金の総額以上でない</t>
    <rPh sb="0" eb="1">
      <t>カク</t>
    </rPh>
    <rPh sb="18" eb="20">
      <t>トウガイ</t>
    </rPh>
    <rPh sb="20" eb="21">
      <t>カク</t>
    </rPh>
    <phoneticPr fontId="12"/>
  </si>
  <si>
    <t>別添４２－１　（３／５）</t>
  </si>
  <si>
    <t>Ⅲ</t>
    <phoneticPr fontId="12"/>
  </si>
  <si>
    <t>多様な働き方</t>
    <rPh sb="0" eb="2">
      <t>タヨウ</t>
    </rPh>
    <rPh sb="3" eb="4">
      <t>ハタラ</t>
    </rPh>
    <rPh sb="5" eb="6">
      <t>カタ</t>
    </rPh>
    <phoneticPr fontId="12"/>
  </si>
  <si>
    <r>
      <t xml:space="preserve">就業規則その他これに準ずるものにより、次のイからチまでに掲げる利用者に関する事項を定めていることをそれぞれ一点として算定した合計点（五点を限度とし、前年度において、その算定した点数に係る当該事項を、利用者の希望に基づき講じた場合には、その講じた事項ごとに一点を加算した点数とする。以下この事項において単に「合計点」という。）
</t>
    </r>
    <r>
      <rPr>
        <b/>
        <u/>
        <sz val="12"/>
        <rFont val="ＭＳ ゴシック"/>
        <family val="3"/>
        <charset val="128"/>
      </rPr>
      <t>※任意の５項目を選択　※取組の具体的な内容について記入</t>
    </r>
    <rPh sb="164" eb="166">
      <t>ニンイ</t>
    </rPh>
    <rPh sb="168" eb="170">
      <t>コウモク</t>
    </rPh>
    <rPh sb="171" eb="173">
      <t>センタク</t>
    </rPh>
    <rPh sb="175" eb="177">
      <t>トリクミ</t>
    </rPh>
    <rPh sb="178" eb="181">
      <t>グタイテキ</t>
    </rPh>
    <rPh sb="182" eb="184">
      <t>ナイヨウ</t>
    </rPh>
    <rPh sb="188" eb="190">
      <t>キニュウ</t>
    </rPh>
    <phoneticPr fontId="12"/>
  </si>
  <si>
    <t>イ</t>
    <phoneticPr fontId="1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</si>
  <si>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</si>
  <si>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就業規則等で定めている</t>
    <rPh sb="0" eb="2">
      <t>シュウギョウ</t>
    </rPh>
    <rPh sb="2" eb="4">
      <t>キソク</t>
    </rPh>
    <rPh sb="4" eb="5">
      <t>トウ</t>
    </rPh>
    <rPh sb="6" eb="7">
      <t>サダ</t>
    </rPh>
    <phoneticPr fontId="2"/>
  </si>
  <si>
    <t>◎免許・資格取得、検定の受検勧奨</t>
  </si>
  <si>
    <t>に関する制度を活用した人数●名</t>
  </si>
  <si>
    <t>就業規則等で定めており、前年度の実績がある</t>
    <rPh sb="0" eb="2">
      <t>シュウギョウ</t>
    </rPh>
    <rPh sb="2" eb="4">
      <t>キソク</t>
    </rPh>
    <rPh sb="4" eb="5">
      <t>トウ</t>
    </rPh>
    <rPh sb="6" eb="7">
      <t>サダ</t>
    </rPh>
    <rPh sb="12" eb="15">
      <t>ゼンネンド</t>
    </rPh>
    <rPh sb="16" eb="18">
      <t>ジッセキ</t>
    </rPh>
    <phoneticPr fontId="2"/>
  </si>
  <si>
    <t>※取得を進めた免許等：○○○</t>
  </si>
  <si>
    <t>○○○</t>
  </si>
  <si>
    <t>実績なし</t>
    <rPh sb="0" eb="2">
      <t>ジッセキ</t>
    </rPh>
    <phoneticPr fontId="12"/>
  </si>
  <si>
    <t xml:space="preserve"> 制度の活用内容：○○○</t>
  </si>
  <si>
    <t>ロ</t>
    <phoneticPr fontId="12"/>
  </si>
  <si>
    <t>②利用者を職員として登用する制度</t>
  </si>
  <si>
    <t>◎職員として登用した人数●名</t>
  </si>
  <si>
    <t>◎うち1名は雇用継続期間が６月に達している</t>
  </si>
  <si>
    <t>◎うち1名は前年度末日まで雇用継続している</t>
  </si>
  <si>
    <t>※登用した日　　　●年　●月　●日</t>
  </si>
  <si>
    <t xml:space="preserve"> 勤務形態：○○○  </t>
    <phoneticPr fontId="12"/>
  </si>
  <si>
    <t xml:space="preserve"> 就業時間：　●時●分～●時●分</t>
    <phoneticPr fontId="12"/>
  </si>
  <si>
    <t xml:space="preserve"> 職務内容：○○○</t>
  </si>
  <si>
    <t>ハ</t>
    <phoneticPr fontId="12"/>
  </si>
  <si>
    <t>③在宅勤務に係る労働条件及び服務規律</t>
    <phoneticPr fontId="12"/>
  </si>
  <si>
    <t>◎在宅勤務を行った人数●名</t>
  </si>
  <si>
    <t>※実施した期間：●月●日～●月●日</t>
  </si>
  <si>
    <t xml:space="preserve"> 就業時間（在宅勤務）：●時●分～●時●分</t>
  </si>
  <si>
    <t>ニ</t>
    <phoneticPr fontId="12"/>
  </si>
  <si>
    <t>◎</t>
  </si>
  <si>
    <t>④フレックスタイム制に係る労働条件</t>
    <phoneticPr fontId="12"/>
  </si>
  <si>
    <t>◎フレックスタイム制を活用した人数●名</t>
  </si>
  <si>
    <t xml:space="preserve"> 就業時間(コアタイム）：●時●分～●時●分</t>
  </si>
  <si>
    <t>ホ</t>
    <phoneticPr fontId="12"/>
  </si>
  <si>
    <t>⑤短時間勤務に係る労働条件</t>
    <phoneticPr fontId="12"/>
  </si>
  <si>
    <t>◎短時間勤務に従事した人数●名</t>
  </si>
  <si>
    <t xml:space="preserve"> 就業時間（短時間）：●時●分～●時●分</t>
  </si>
  <si>
    <t>ヘ</t>
    <phoneticPr fontId="12"/>
  </si>
  <si>
    <t>⑥時差出勤制度に係る労働条件</t>
    <phoneticPr fontId="12"/>
  </si>
  <si>
    <t>◎時差出勤制度を活用した人数●名</t>
  </si>
  <si>
    <t xml:space="preserve"> 就業時間（早出の場合）：●時●分～●時●分</t>
  </si>
  <si>
    <t xml:space="preserve"> 就業時間（遅出の場合）：●時●分～●時●分</t>
  </si>
  <si>
    <t>ト</t>
    <phoneticPr fontId="12"/>
  </si>
  <si>
    <t>⑦有給休暇の時間単位取得又は計画的付与制度</t>
    <phoneticPr fontId="12"/>
  </si>
  <si>
    <t>◎時間単位取得を活用した人数●名</t>
  </si>
  <si>
    <t>◎計画的付与制度を活用した人数●名</t>
  </si>
  <si>
    <t>※取得した制度　有給休暇の時間単位取得</t>
  </si>
  <si>
    <t xml:space="preserve">               計画的付与制度</t>
  </si>
  <si>
    <t xml:space="preserve"> 取得した期間：●月●日～●月●日</t>
  </si>
  <si>
    <t xml:space="preserve"> 取得日数・時間　●日　●時間</t>
  </si>
  <si>
    <t>チ</t>
    <phoneticPr fontId="12"/>
  </si>
  <si>
    <t>⑧傷病休暇等の取得に関する事項</t>
    <phoneticPr fontId="12"/>
  </si>
  <si>
    <t>合計点</t>
    <rPh sb="0" eb="2">
      <t>ゴウケイ</t>
    </rPh>
    <rPh sb="2" eb="3">
      <t>テン</t>
    </rPh>
    <phoneticPr fontId="12"/>
  </si>
  <si>
    <t>合計点に応じてスコアを判定</t>
    <rPh sb="0" eb="2">
      <t>ゴウケイ</t>
    </rPh>
    <rPh sb="2" eb="3">
      <t>テン</t>
    </rPh>
    <rPh sb="4" eb="5">
      <t>オウ</t>
    </rPh>
    <rPh sb="11" eb="13">
      <t>ハンテイ</t>
    </rPh>
    <phoneticPr fontId="12"/>
  </si>
  <si>
    <t>合計点が八点以上である</t>
    <rPh sb="0" eb="2">
      <t>ゴウケイ</t>
    </rPh>
    <rPh sb="2" eb="3">
      <t>テン</t>
    </rPh>
    <rPh sb="4" eb="5">
      <t>ハチ</t>
    </rPh>
    <rPh sb="5" eb="6">
      <t>テン</t>
    </rPh>
    <rPh sb="6" eb="8">
      <t>イジョウ</t>
    </rPh>
    <phoneticPr fontId="12"/>
  </si>
  <si>
    <t>二</t>
    <phoneticPr fontId="12"/>
  </si>
  <si>
    <t>合計点が六点又は七点である</t>
    <phoneticPr fontId="12"/>
  </si>
  <si>
    <t>三</t>
    <phoneticPr fontId="12"/>
  </si>
  <si>
    <t>合計点が一点以上五点以下である</t>
    <phoneticPr fontId="12"/>
  </si>
  <si>
    <t>別添４２－１　（４／５）</t>
  </si>
  <si>
    <t>Ⅳ</t>
    <phoneticPr fontId="12"/>
  </si>
  <si>
    <t>支援力向上のための取組</t>
    <rPh sb="0" eb="2">
      <t>シエン</t>
    </rPh>
    <rPh sb="2" eb="3">
      <t>リョク</t>
    </rPh>
    <rPh sb="3" eb="5">
      <t>コウジョウ</t>
    </rPh>
    <rPh sb="9" eb="11">
      <t>トリクミ</t>
    </rPh>
    <phoneticPr fontId="12"/>
  </si>
  <si>
    <r>
      <t>前年度（トに該当する場合にあっては、当該前年度の末日から起算して過去三年間）において、次のイからチまでのうち五つの項目に該当する場合に応じ、それぞれ当該項目に定めるところにより算定した点数（以下この事項において「合計点」という。）</t>
    </r>
    <r>
      <rPr>
        <b/>
        <u/>
        <sz val="12"/>
        <rFont val="ＭＳ ゴシック"/>
        <family val="3"/>
        <charset val="128"/>
      </rPr>
      <t>※任意の５項目を選択　※取組の具体的な内容について記入</t>
    </r>
    <rPh sb="116" eb="118">
      <t>ニンイ</t>
    </rPh>
    <rPh sb="120" eb="122">
      <t>コウモク</t>
    </rPh>
    <rPh sb="123" eb="125">
      <t>センタク</t>
    </rPh>
    <rPh sb="127" eb="129">
      <t>トリクミ</t>
    </rPh>
    <rPh sb="140" eb="142">
      <t>キニュウ</t>
    </rPh>
    <phoneticPr fontId="12"/>
  </si>
  <si>
    <t>①研修計画に基づいた外部研修会又は内部研修会</t>
    <phoneticPr fontId="12"/>
  </si>
  <si>
    <t>参加した職員が１人以上であった</t>
    <phoneticPr fontId="12"/>
  </si>
  <si>
    <t>参加した職員が半数以上であった</t>
    <phoneticPr fontId="12"/>
  </si>
  <si>
    <t>②研修、学会等又は学会誌等において発表</t>
  </si>
  <si>
    <t>１回の場合</t>
    <phoneticPr fontId="12"/>
  </si>
  <si>
    <t>　発表している回数●回</t>
  </si>
  <si>
    <t>※研修、学会等名○○○</t>
    <phoneticPr fontId="12"/>
  </si>
  <si>
    <t>２回以上の場合</t>
    <phoneticPr fontId="12"/>
  </si>
  <si>
    <t xml:space="preserve"> 実施日●月●日</t>
    <phoneticPr fontId="12"/>
  </si>
  <si>
    <t>※学会誌等名○○○</t>
    <phoneticPr fontId="12"/>
  </si>
  <si>
    <t xml:space="preserve"> 掲載日●月●日</t>
    <phoneticPr fontId="12"/>
  </si>
  <si>
    <t xml:space="preserve"> 発表テーマ○○○</t>
    <phoneticPr fontId="12"/>
  </si>
  <si>
    <t>③視察・実習の実施又は受け入れ</t>
  </si>
  <si>
    <t>どちらか一方のみの取組を行っている</t>
    <phoneticPr fontId="12"/>
  </si>
  <si>
    <t>※先進的事業者名○○○</t>
  </si>
  <si>
    <t xml:space="preserve"> 実施日/ 参加者数●月●日●人</t>
    <phoneticPr fontId="12"/>
  </si>
  <si>
    <t>いずれの取組も行っている</t>
    <phoneticPr fontId="12"/>
  </si>
  <si>
    <t>※他の事業所名○○○</t>
    <phoneticPr fontId="12"/>
  </si>
  <si>
    <t/>
  </si>
  <si>
    <t>④販路拡大の商談会等への参加</t>
  </si>
  <si>
    <t>※商談会等名○○○</t>
  </si>
  <si>
    <t xml:space="preserve"> 主催者名○○○</t>
    <phoneticPr fontId="12"/>
  </si>
  <si>
    <t xml:space="preserve"> 日時●月●日</t>
    <phoneticPr fontId="12"/>
  </si>
  <si>
    <t xml:space="preserve"> 内容○○○</t>
    <phoneticPr fontId="12"/>
  </si>
  <si>
    <t>⑤職員の人事評価制度</t>
  </si>
  <si>
    <t>人事評価結果に基づき定期に昇給を判定する制度を設け、全ての職員に周知している</t>
    <phoneticPr fontId="12"/>
  </si>
  <si>
    <t>当該人事評価制度の周知方法</t>
    <phoneticPr fontId="12"/>
  </si>
  <si>
    <t>⑥ピアサポーターの配置</t>
    <phoneticPr fontId="12"/>
  </si>
  <si>
    <t>ピアサポーターを職員として配置している</t>
    <phoneticPr fontId="12"/>
  </si>
  <si>
    <t>※配置期間　●月●日～●月●日</t>
  </si>
  <si>
    <t xml:space="preserve"> 就業時間</t>
  </si>
  <si>
    <t xml:space="preserve"> 職務内容○○○</t>
  </si>
  <si>
    <t>⑦第三者評価</t>
    <phoneticPr fontId="12"/>
  </si>
  <si>
    <t>過去３年以内の福祉サービス第三者評価を受審しており、結果を公表している。</t>
    <phoneticPr fontId="12"/>
  </si>
  <si>
    <t>※評価を受けた日●月●日　</t>
  </si>
  <si>
    <t xml:space="preserve"> 第三者評価機関○○○</t>
  </si>
  <si>
    <t>　　　実績なし</t>
    <rPh sb="3" eb="5">
      <t>ジッセキ</t>
    </rPh>
    <phoneticPr fontId="12"/>
  </si>
  <si>
    <t>⑧ＩＳＯが制定したマネジメント規格等の認証等</t>
  </si>
  <si>
    <t>都道府県知事が適当と認めるＩＳＯが定めた規格その他これに準ずるもの認証を受けている</t>
    <phoneticPr fontId="12"/>
  </si>
  <si>
    <t>※認証を受けた日●月●日　</t>
  </si>
  <si>
    <t xml:space="preserve"> 規格等の内容○○○</t>
  </si>
  <si>
    <t>別添４２－１　（５／５）</t>
  </si>
  <si>
    <t>Ⅴ</t>
    <phoneticPr fontId="12"/>
  </si>
  <si>
    <t>地域連携活動</t>
    <rPh sb="0" eb="2">
      <t>チイキ</t>
    </rPh>
    <rPh sb="2" eb="4">
      <t>レンケイ</t>
    </rPh>
    <rPh sb="4" eb="6">
      <t>カツドウ</t>
    </rPh>
    <phoneticPr fontId="12"/>
  </si>
  <si>
    <t>前年度において、当該就労継続支援Ａ型事業所等が地域の事業者と連携した付加価値の高い商品開発、企業若しくは官公庁等での就労又は生産活動その他の地域社会と連携した活動を行い、当該活動の内容及び当該活動に対する当該事業者又は当該企業若しくは官公庁等の意見を記載した報告書を作成し、インターネットの利用その他の方法により公表していること。</t>
  </si>
  <si>
    <t>報告書の作成</t>
    <rPh sb="0" eb="3">
      <t>ホウコクショ</t>
    </rPh>
    <rPh sb="4" eb="6">
      <t>サクセイ</t>
    </rPh>
    <phoneticPr fontId="12"/>
  </si>
  <si>
    <t>※次ページに添付</t>
    <rPh sb="1" eb="2">
      <t>ジ</t>
    </rPh>
    <rPh sb="6" eb="8">
      <t>テンプ</t>
    </rPh>
    <phoneticPr fontId="12"/>
  </si>
  <si>
    <t>企業等からの意見等</t>
    <rPh sb="0" eb="2">
      <t>キギョウ</t>
    </rPh>
    <rPh sb="2" eb="3">
      <t>トウ</t>
    </rPh>
    <rPh sb="6" eb="9">
      <t>イケントウ</t>
    </rPh>
    <phoneticPr fontId="12"/>
  </si>
  <si>
    <t>別添４２－２</t>
  </si>
  <si>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
  </si>
  <si>
    <t>地域連携活動の概要</t>
    <rPh sb="0" eb="2">
      <t>チイキ</t>
    </rPh>
    <rPh sb="2" eb="4">
      <t>レンケイ</t>
    </rPh>
    <rPh sb="4" eb="6">
      <t>カツドウ</t>
    </rPh>
    <rPh sb="7" eb="9">
      <t>ガイヨウ</t>
    </rPh>
    <phoneticPr fontId="2"/>
  </si>
  <si>
    <t>＜活動内容＞</t>
    <rPh sb="1" eb="3">
      <t>カツドウ</t>
    </rPh>
    <rPh sb="3" eb="5">
      <t>ナイヨウ</t>
    </rPh>
    <phoneticPr fontId="2"/>
  </si>
  <si>
    <t>＜活動の様子＞</t>
    <rPh sb="1" eb="3">
      <t>カツドウ</t>
    </rPh>
    <rPh sb="4" eb="6">
      <t>ヨウス</t>
    </rPh>
    <phoneticPr fontId="2"/>
  </si>
  <si>
    <t>活動場所</t>
    <rPh sb="0" eb="2">
      <t>カツドウ</t>
    </rPh>
    <rPh sb="2" eb="4">
      <t>バショ</t>
    </rPh>
    <phoneticPr fontId="2"/>
  </si>
  <si>
    <t>活動の様子の写真</t>
    <rPh sb="0" eb="2">
      <t>カツドウ</t>
    </rPh>
    <rPh sb="3" eb="5">
      <t>ヨウス</t>
    </rPh>
    <rPh sb="6" eb="8">
      <t>シャシン</t>
    </rPh>
    <phoneticPr fontId="2"/>
  </si>
  <si>
    <t>実施日程</t>
    <rPh sb="0" eb="2">
      <t>ジッシ</t>
    </rPh>
    <rPh sb="2" eb="4">
      <t>ニッテイ</t>
    </rPh>
    <phoneticPr fontId="2"/>
  </si>
  <si>
    <t>成果物の写真</t>
    <rPh sb="0" eb="3">
      <t>セイカブツ</t>
    </rPh>
    <rPh sb="4" eb="6">
      <t>シャシン</t>
    </rPh>
    <phoneticPr fontId="2"/>
  </si>
  <si>
    <t>実施した生産活動・施設外就労の概要</t>
    <rPh sb="0" eb="2">
      <t>ジッシ</t>
    </rPh>
    <phoneticPr fontId="2"/>
  </si>
  <si>
    <t>活動内容の追加コメント</t>
    <rPh sb="0" eb="2">
      <t>カツドウ</t>
    </rPh>
    <rPh sb="2" eb="4">
      <t>ナイヨウ</t>
    </rPh>
    <rPh sb="5" eb="7">
      <t>ツイカ</t>
    </rPh>
    <phoneticPr fontId="2"/>
  </si>
  <si>
    <t>利用者数　等</t>
    <rPh sb="0" eb="3">
      <t>リヨウシャ</t>
    </rPh>
    <rPh sb="3" eb="4">
      <t>スウ</t>
    </rPh>
    <rPh sb="5" eb="6">
      <t>トウ</t>
    </rPh>
    <phoneticPr fontId="2"/>
  </si>
  <si>
    <t>＜目的＞</t>
    <rPh sb="1" eb="3">
      <t>モクテキ</t>
    </rPh>
    <phoneticPr fontId="2"/>
  </si>
  <si>
    <t>地域連携活動のねらい</t>
    <rPh sb="0" eb="2">
      <t>チイキ</t>
    </rPh>
    <rPh sb="2" eb="4">
      <t>レンケイ</t>
    </rPh>
    <rPh sb="4" eb="6">
      <t>カツドウ</t>
    </rPh>
    <phoneticPr fontId="2"/>
  </si>
  <si>
    <t>地域にとってのメリット</t>
    <rPh sb="0" eb="2">
      <t>チイキ</t>
    </rPh>
    <phoneticPr fontId="2"/>
  </si>
  <si>
    <t>対象者にとってのメリット</t>
    <rPh sb="0" eb="3">
      <t>タイショウシャ</t>
    </rPh>
    <phoneticPr fontId="2"/>
  </si>
  <si>
    <t>＜成果＞</t>
    <rPh sb="1" eb="3">
      <t>セイカ</t>
    </rPh>
    <phoneticPr fontId="2"/>
  </si>
  <si>
    <t>実施した結果</t>
    <rPh sb="0" eb="2">
      <t>ジッシ</t>
    </rPh>
    <rPh sb="4" eb="6">
      <t>ケッカ</t>
    </rPh>
    <phoneticPr fontId="2"/>
  </si>
  <si>
    <t>得られた成果</t>
    <rPh sb="0" eb="1">
      <t>エ</t>
    </rPh>
    <rPh sb="4" eb="6">
      <t>セイカ</t>
    </rPh>
    <phoneticPr fontId="2"/>
  </si>
  <si>
    <t>課題点</t>
    <rPh sb="0" eb="2">
      <t>カダイ</t>
    </rPh>
    <rPh sb="2" eb="3">
      <t>テン</t>
    </rPh>
    <phoneticPr fontId="2"/>
  </si>
  <si>
    <t>連携先の企業等の意見または評価</t>
    <rPh sb="0" eb="2">
      <t>レンケイ</t>
    </rPh>
    <rPh sb="2" eb="3">
      <t>サキ</t>
    </rPh>
    <rPh sb="4" eb="6">
      <t>キギョウ</t>
    </rPh>
    <rPh sb="6" eb="7">
      <t>トウ</t>
    </rPh>
    <rPh sb="8" eb="10">
      <t>イケン</t>
    </rPh>
    <rPh sb="13" eb="15">
      <t>ヒョウカ</t>
    </rPh>
    <phoneticPr fontId="2"/>
  </si>
  <si>
    <t>連携した結果に対する意見または評価</t>
    <rPh sb="0" eb="2">
      <t>レンケイ</t>
    </rPh>
    <rPh sb="4" eb="6">
      <t>ケッカ</t>
    </rPh>
    <rPh sb="7" eb="8">
      <t>タイ</t>
    </rPh>
    <rPh sb="10" eb="12">
      <t>イケン</t>
    </rPh>
    <rPh sb="15" eb="17">
      <t>ヒョウカ</t>
    </rPh>
    <phoneticPr fontId="2"/>
  </si>
  <si>
    <t>今後の連携強化に向けた課題</t>
    <rPh sb="0" eb="2">
      <t>コンゴ</t>
    </rPh>
    <rPh sb="3" eb="5">
      <t>レンケイ</t>
    </rPh>
    <rPh sb="5" eb="7">
      <t>キョウカ</t>
    </rPh>
    <rPh sb="8" eb="9">
      <t>ム</t>
    </rPh>
    <rPh sb="11" eb="13">
      <t>カダイ</t>
    </rPh>
    <phoneticPr fontId="2"/>
  </si>
  <si>
    <t>連携先企業名</t>
    <rPh sb="0" eb="2">
      <t>レンケイ</t>
    </rPh>
    <rPh sb="2" eb="3">
      <t>サキ</t>
    </rPh>
    <rPh sb="3" eb="6">
      <t>キギョウメイ</t>
    </rPh>
    <phoneticPr fontId="2"/>
  </si>
  <si>
    <t>担当者名</t>
    <rPh sb="0" eb="3">
      <t>タントウシャ</t>
    </rPh>
    <rPh sb="3" eb="4">
      <t>メイ</t>
    </rPh>
    <phoneticPr fontId="2"/>
  </si>
  <si>
    <t>公表方法</t>
    <rPh sb="0" eb="2">
      <t>コウヒョウ</t>
    </rPh>
    <rPh sb="2" eb="4">
      <t>ホウホウ</t>
    </rPh>
    <phoneticPr fontId="12"/>
  </si>
  <si>
    <t>就労継続支援Ａ型等のあった日の属する年度の前年度（以下、「前年度」という）において、当該就労継続支援Ａ型事業所等と雇用契約を締結していた利用者の当該就労継続支援Ａ型事業所等における労働時間の合計数を当該利用者の合計数で除して算出した、当該就労継続支援Ａ型事業所等における一日当たりの平均労働時間数</t>
    <rPh sb="25" eb="27">
      <t>イカ</t>
    </rPh>
    <rPh sb="29" eb="32">
      <t>ゼンネンド</t>
    </rPh>
    <phoneticPr fontId="2"/>
  </si>
  <si>
    <t xml:space="preserve">取組の具体的な内容
</t>
    <phoneticPr fontId="2"/>
  </si>
  <si>
    <t>取組の具体的な内容</t>
  </si>
  <si>
    <t>※「公表方法」、各要件の「有」の合計４つに●をつけた場合にのみスコアが表示</t>
    <rPh sb="2" eb="4">
      <t>コウヒョウ</t>
    </rPh>
    <rPh sb="4" eb="6">
      <t>ホウホウ</t>
    </rPh>
    <rPh sb="8" eb="11">
      <t>カクヨウケン</t>
    </rPh>
    <rPh sb="13" eb="14">
      <t>ア</t>
    </rPh>
    <rPh sb="16" eb="18">
      <t>ゴウケイ</t>
    </rPh>
    <rPh sb="26" eb="28">
      <t>バアイ</t>
    </rPh>
    <rPh sb="35" eb="37">
      <t>ヒョウジ</t>
    </rPh>
    <phoneticPr fontId="2"/>
  </si>
  <si>
    <t>※　経営実態調査時に提出した同年度の「生産活動収支報告書」の内容と一致しているか確認してください。</t>
    <rPh sb="2" eb="4">
      <t>ケイエイ</t>
    </rPh>
    <rPh sb="4" eb="6">
      <t>ジッタイ</t>
    </rPh>
    <rPh sb="6" eb="8">
      <t>チョウサ</t>
    </rPh>
    <rPh sb="8" eb="9">
      <t>ジ</t>
    </rPh>
    <rPh sb="10" eb="12">
      <t>テイシュツ</t>
    </rPh>
    <rPh sb="14" eb="17">
      <t>ドウネンド</t>
    </rPh>
    <rPh sb="19" eb="21">
      <t>セイサン</t>
    </rPh>
    <rPh sb="21" eb="23">
      <t>カツドウ</t>
    </rPh>
    <rPh sb="23" eb="25">
      <t>シュウシ</t>
    </rPh>
    <rPh sb="25" eb="28">
      <t>ホウコクショ</t>
    </rPh>
    <rPh sb="30" eb="32">
      <t>ナイヨウ</t>
    </rPh>
    <rPh sb="33" eb="35">
      <t>イッチ</t>
    </rPh>
    <rPh sb="40" eb="42">
      <t>カクニン</t>
    </rPh>
    <phoneticPr fontId="2"/>
  </si>
  <si>
    <t>令和５</t>
    <rPh sb="0" eb="2">
      <t>レイワ</t>
    </rPh>
    <phoneticPr fontId="12"/>
  </si>
  <si>
    <t>令和４</t>
    <rPh sb="0" eb="2">
      <t>レイワ</t>
    </rPh>
    <phoneticPr fontId="12"/>
  </si>
  <si>
    <t>令和３</t>
    <rPh sb="0" eb="2">
      <t>レイワ</t>
    </rPh>
    <phoneticPr fontId="12"/>
  </si>
  <si>
    <t>令和２</t>
    <rPh sb="0" eb="2">
      <t>レイワ</t>
    </rPh>
    <phoneticPr fontId="2"/>
  </si>
  <si>
    <t>令和元</t>
    <rPh sb="0" eb="2">
      <t>レイワ</t>
    </rPh>
    <rPh sb="2" eb="3">
      <t>ガン</t>
    </rPh>
    <phoneticPr fontId="2"/>
  </si>
  <si>
    <t>平成30</t>
    <rPh sb="0" eb="2">
      <t>ヘイセイ</t>
    </rPh>
    <phoneticPr fontId="2"/>
  </si>
  <si>
    <t>4017801194</t>
    <phoneticPr fontId="2"/>
  </si>
  <si>
    <t>株式会社真聖（ワークサポート青葉）</t>
    <phoneticPr fontId="2"/>
  </si>
  <si>
    <t>https://www.facebook.com/株式会社真聖-ワークサポート青葉-219645021827686/</t>
    <phoneticPr fontId="2"/>
  </si>
  <si>
    <t>ワムネット https://www.wam.go.jp/content/wamnet/pcpub/syogai/</t>
    <phoneticPr fontId="2"/>
  </si>
  <si>
    <t>北九州市小倉北区青葉２丁目1-17 2階</t>
    <phoneticPr fontId="2"/>
  </si>
  <si>
    <t>093-571-4949</t>
    <phoneticPr fontId="2"/>
  </si>
  <si>
    <t>宮武哲也</t>
    <phoneticPr fontId="2"/>
  </si>
  <si>
    <t>令和 4 年度</t>
    <phoneticPr fontId="2"/>
  </si>
  <si>
    <t>令和</t>
    <rPh sb="0" eb="2">
      <t>レイワ</t>
    </rPh>
    <phoneticPr fontId="2"/>
  </si>
  <si>
    <t>ワークサポート青葉</t>
    <rPh sb="7" eb="9">
      <t>アオバ</t>
    </rPh>
    <phoneticPr fontId="2"/>
  </si>
  <si>
    <t>北九州市小倉北区青葉２丁目1-17 2階</t>
    <rPh sb="0" eb="10">
      <t>キタキュウシュウシコクラキタクアオバ</t>
    </rPh>
    <rPh sb="11" eb="13">
      <t>チョウメ</t>
    </rPh>
    <rPh sb="19" eb="20">
      <t>カイ</t>
    </rPh>
    <phoneticPr fontId="2"/>
  </si>
  <si>
    <t>宮武哲也</t>
    <rPh sb="0" eb="4">
      <t>ミヤタケテツヤ</t>
    </rPh>
    <phoneticPr fontId="2"/>
  </si>
  <si>
    <t>活動の様子の写真：画像3枚添付</t>
    <rPh sb="0" eb="2">
      <t>カツドウ</t>
    </rPh>
    <rPh sb="3" eb="5">
      <t>ヨウス</t>
    </rPh>
    <rPh sb="6" eb="8">
      <t>シャシン</t>
    </rPh>
    <rPh sb="9" eb="11">
      <t>ガゾウ</t>
    </rPh>
    <rPh sb="12" eb="13">
      <t>マイ</t>
    </rPh>
    <rPh sb="13" eb="15">
      <t>テンプ</t>
    </rPh>
    <phoneticPr fontId="2"/>
  </si>
  <si>
    <t>実施した生産活動・施設外就労の概要：門松製作</t>
    <rPh sb="0" eb="2">
      <t>ジッシ</t>
    </rPh>
    <rPh sb="18" eb="20">
      <t>カドマツ</t>
    </rPh>
    <rPh sb="20" eb="22">
      <t>セイサク</t>
    </rPh>
    <phoneticPr fontId="2"/>
  </si>
  <si>
    <t>販売　概要：竹の伐採、加工、飾りつけ</t>
    <rPh sb="0" eb="2">
      <t>ハンバイ</t>
    </rPh>
    <rPh sb="3" eb="5">
      <t>ガイヨウ</t>
    </rPh>
    <rPh sb="6" eb="7">
      <t>タケ</t>
    </rPh>
    <rPh sb="8" eb="10">
      <t>バッサイ</t>
    </rPh>
    <rPh sb="11" eb="13">
      <t>カコウ</t>
    </rPh>
    <rPh sb="14" eb="15">
      <t>カザ</t>
    </rPh>
    <phoneticPr fontId="2"/>
  </si>
  <si>
    <t>利用者数　1日当たり支援員1名と利用者3名</t>
    <rPh sb="0" eb="3">
      <t>リヨウシャ</t>
    </rPh>
    <rPh sb="3" eb="4">
      <t>スウ</t>
    </rPh>
    <rPh sb="6" eb="7">
      <t>ニチ</t>
    </rPh>
    <rPh sb="7" eb="8">
      <t>ア</t>
    </rPh>
    <rPh sb="10" eb="13">
      <t>シエンイン</t>
    </rPh>
    <rPh sb="14" eb="15">
      <t>メイ</t>
    </rPh>
    <rPh sb="16" eb="19">
      <t>リヨウシャ</t>
    </rPh>
    <rPh sb="20" eb="21">
      <t>メイ</t>
    </rPh>
    <phoneticPr fontId="2"/>
  </si>
  <si>
    <t>　福岡ひびき信用金庫６店舗</t>
    <rPh sb="1" eb="3">
      <t>フクオカ</t>
    </rPh>
    <rPh sb="6" eb="10">
      <t>シンヨウキンコ</t>
    </rPh>
    <rPh sb="11" eb="13">
      <t>テンポ</t>
    </rPh>
    <phoneticPr fontId="2"/>
  </si>
  <si>
    <t>　北九州市内企業</t>
    <rPh sb="1" eb="6">
      <t>キタキュウシュウシナイ</t>
    </rPh>
    <rPh sb="6" eb="8">
      <t>キギョウ</t>
    </rPh>
    <phoneticPr fontId="2"/>
  </si>
  <si>
    <t>事業所としての売上増加や環境保護の為社会問題になっている放置竹林の伐採作業</t>
    <rPh sb="0" eb="3">
      <t>ジギョウショ</t>
    </rPh>
    <rPh sb="7" eb="9">
      <t>ウリアゲ</t>
    </rPh>
    <rPh sb="9" eb="11">
      <t>ゾウカ</t>
    </rPh>
    <rPh sb="12" eb="16">
      <t>カンキョウホゴ</t>
    </rPh>
    <rPh sb="17" eb="18">
      <t>タメ</t>
    </rPh>
    <rPh sb="18" eb="20">
      <t>シャカイ</t>
    </rPh>
    <rPh sb="20" eb="22">
      <t>モンダイ</t>
    </rPh>
    <rPh sb="28" eb="30">
      <t>ホウチ</t>
    </rPh>
    <rPh sb="30" eb="32">
      <t>チクリン</t>
    </rPh>
    <rPh sb="33" eb="35">
      <t>バッサイ</t>
    </rPh>
    <rPh sb="35" eb="37">
      <t>サギョウ</t>
    </rPh>
    <phoneticPr fontId="2"/>
  </si>
  <si>
    <t>　個人のご自宅</t>
    <rPh sb="1" eb="3">
      <t>コジン</t>
    </rPh>
    <rPh sb="5" eb="7">
      <t>ジタク</t>
    </rPh>
    <phoneticPr fontId="2"/>
  </si>
  <si>
    <t>土壌を整備して全国的に出荷出来合馬の筍が出来る</t>
    <rPh sb="0" eb="2">
      <t>ドジョウ</t>
    </rPh>
    <rPh sb="3" eb="5">
      <t>セイビ</t>
    </rPh>
    <rPh sb="7" eb="10">
      <t>ゼンコクテキ</t>
    </rPh>
    <rPh sb="11" eb="12">
      <t>シュツ</t>
    </rPh>
    <rPh sb="13" eb="15">
      <t>デキ</t>
    </rPh>
    <rPh sb="15" eb="17">
      <t>オウマ</t>
    </rPh>
    <rPh sb="18" eb="19">
      <t>タケノコ</t>
    </rPh>
    <rPh sb="20" eb="22">
      <t>デキ</t>
    </rPh>
    <phoneticPr fontId="2"/>
  </si>
  <si>
    <t>　Facebook問い合わせ企業（兵庫県）</t>
    <rPh sb="9" eb="10">
      <t>ト</t>
    </rPh>
    <rPh sb="11" eb="12">
      <t>ア</t>
    </rPh>
    <rPh sb="14" eb="16">
      <t>キギョウ</t>
    </rPh>
    <rPh sb="17" eb="20">
      <t>ヒョウゴケン</t>
    </rPh>
    <phoneticPr fontId="2"/>
  </si>
  <si>
    <t>例年同様、各企業様に告知</t>
    <rPh sb="0" eb="2">
      <t>レイネン</t>
    </rPh>
    <rPh sb="2" eb="4">
      <t>ドウヨウ</t>
    </rPh>
    <rPh sb="5" eb="9">
      <t>カクキギョウサマ</t>
    </rPh>
    <rPh sb="10" eb="12">
      <t>コクチ</t>
    </rPh>
    <phoneticPr fontId="2"/>
  </si>
  <si>
    <t>とみ川商店株式会社</t>
    <rPh sb="2" eb="5">
      <t>カワショウテン</t>
    </rPh>
    <phoneticPr fontId="2"/>
  </si>
  <si>
    <t>代表取締役　冨川渉</t>
    <rPh sb="0" eb="5">
      <t>ダイヒョウトリシマリヤク</t>
    </rPh>
    <rPh sb="6" eb="8">
      <t>トミカワ</t>
    </rPh>
    <rPh sb="8" eb="9">
      <t>ワタル</t>
    </rPh>
    <phoneticPr fontId="2"/>
  </si>
  <si>
    <t>令和4年度</t>
    <rPh sb="0" eb="2">
      <t>レイワ</t>
    </rPh>
    <rPh sb="3" eb="5">
      <t>ネンド</t>
    </rPh>
    <phoneticPr fontId="2"/>
  </si>
  <si>
    <t>◎時差出勤制度を活用した人数4名</t>
    <phoneticPr fontId="2"/>
  </si>
  <si>
    <t>※実施した期間：4月1日～3月31日</t>
    <phoneticPr fontId="2"/>
  </si>
  <si>
    <t xml:space="preserve"> 就業時間（早出の場合）：9時00分～14時00分</t>
    <phoneticPr fontId="2"/>
  </si>
  <si>
    <t xml:space="preserve"> 就業時間（遅出の場合）：●時●分～●時●分</t>
    <phoneticPr fontId="2"/>
  </si>
  <si>
    <t xml:space="preserve">               計画的付与制度(新型ｺﾛﾅｳｨﾙｽ特別警報感染対策)</t>
    <rPh sb="23" eb="25">
      <t>シン_x0000__x0017_</t>
    </rPh>
    <rPh sb="32" eb="34">
      <t>_x0002__x0004_ _x0002_</t>
    </rPh>
    <rPh sb="34" eb="36">
      <t>_x0008_"_x0002__x000C_</t>
    </rPh>
    <rPh sb="36" eb="38">
      <t/>
    </rPh>
    <phoneticPr fontId="2"/>
  </si>
  <si>
    <t xml:space="preserve"> 取得した期間：R4.7月22日～7月31日  R4.8月1日～8月29日</t>
    <phoneticPr fontId="2"/>
  </si>
  <si>
    <t>◎計画的付与制度を活用した人数8名</t>
    <phoneticPr fontId="2"/>
  </si>
  <si>
    <t xml:space="preserve"> 取得日数・時間　1日 2時間　延べ：18日　36時間</t>
    <rPh sb="10" eb="11">
      <t>ニチ</t>
    </rPh>
    <rPh sb="13" eb="15">
      <t>ジカン</t>
    </rPh>
    <rPh sb="16" eb="17">
      <t>ノ</t>
    </rPh>
    <phoneticPr fontId="2"/>
  </si>
  <si>
    <t>人事評価制度の対象職員数9名</t>
    <phoneticPr fontId="12"/>
  </si>
  <si>
    <t>うち昇給・昇格を行った者9名</t>
    <phoneticPr fontId="12"/>
  </si>
  <si>
    <t>個人面接、就業規則を見やすい所に設置閲覧可能にしている</t>
    <rPh sb="0" eb="2">
      <t>コジン</t>
    </rPh>
    <rPh sb="2" eb="4">
      <t>メンセツ</t>
    </rPh>
    <rPh sb="5" eb="9">
      <t>シュウギョウキソク</t>
    </rPh>
    <rPh sb="10" eb="11">
      <t>ミ</t>
    </rPh>
    <rPh sb="14" eb="15">
      <t>トコロ</t>
    </rPh>
    <rPh sb="16" eb="18">
      <t>セッチ</t>
    </rPh>
    <rPh sb="18" eb="20">
      <t>エツラン</t>
    </rPh>
    <rPh sb="20" eb="22">
      <t>カノウ</t>
    </rPh>
    <phoneticPr fontId="12"/>
  </si>
  <si>
    <t>人事評価制度の制定日 令和4年4月1日</t>
    <rPh sb="11" eb="13">
      <t>レイワ</t>
    </rPh>
    <phoneticPr fontId="2"/>
  </si>
  <si>
    <t>◎傷病休暇等を取得した人数2名</t>
    <phoneticPr fontId="2"/>
  </si>
  <si>
    <t>※取得した内容:　有給休暇</t>
    <rPh sb="9" eb="13">
      <t>ユウキュウキュウカ</t>
    </rPh>
    <phoneticPr fontId="2"/>
  </si>
  <si>
    <t xml:space="preserve"> 取得した期間：9月12日～9月17日、10月24日～10月28日</t>
    <rPh sb="22" eb="23">
      <t>ガツ</t>
    </rPh>
    <rPh sb="25" eb="26">
      <t>ニチ</t>
    </rPh>
    <rPh sb="29" eb="30">
      <t>ガツ</t>
    </rPh>
    <rPh sb="32" eb="33">
      <t>ニチ</t>
    </rPh>
    <phoneticPr fontId="2"/>
  </si>
  <si>
    <t xml:space="preserve"> 就業時間： 10時00分～15時00分、10時00分～16時00分</t>
    <rPh sb="23" eb="24">
      <t>ジ</t>
    </rPh>
    <rPh sb="26" eb="27">
      <t>フン</t>
    </rPh>
    <rPh sb="30" eb="31">
      <t>ジ</t>
    </rPh>
    <rPh sb="33" eb="34">
      <t>フン</t>
    </rPh>
    <phoneticPr fontId="2"/>
  </si>
  <si>
    <t xml:space="preserve"> 職務内容：清掃作業(施設外就労)、軽作業</t>
    <rPh sb="6" eb="10">
      <t>セイソウサギョウ</t>
    </rPh>
    <rPh sb="11" eb="16">
      <t>シセツガイシュウロウ</t>
    </rPh>
    <rPh sb="18" eb="21">
      <t>ケイサギョウ</t>
    </rPh>
    <phoneticPr fontId="2"/>
  </si>
  <si>
    <t>　対象職員数　10人</t>
    <phoneticPr fontId="12"/>
  </si>
  <si>
    <t>　発表している回数2回</t>
    <phoneticPr fontId="2"/>
  </si>
  <si>
    <t>※他の事業所名：株式会社ﾚｲｳｯﾄﾞ･ﾔﾅｾ（生産活動業務）</t>
    <rPh sb="8" eb="12">
      <t>カブシキガイシャ</t>
    </rPh>
    <rPh sb="23" eb="25">
      <t>セイサン</t>
    </rPh>
    <rPh sb="25" eb="27">
      <t>カツドウ</t>
    </rPh>
    <rPh sb="27" eb="29">
      <t>ギョウム</t>
    </rPh>
    <phoneticPr fontId="12"/>
  </si>
  <si>
    <t>ｸﾘｰﾆﾝｸﾞ事業＆ﾔﾅｾ洗車視察、経営改善計画書計画済、一般就労ｷｬﾘｱｱｯﾌﾟ対応</t>
    <rPh sb="7" eb="9">
      <t>ジギョウ</t>
    </rPh>
    <rPh sb="13" eb="15">
      <t>センシャ</t>
    </rPh>
    <rPh sb="15" eb="17">
      <t>シサツ</t>
    </rPh>
    <rPh sb="18" eb="22">
      <t>ケイエイカイゼン</t>
    </rPh>
    <rPh sb="22" eb="25">
      <t>ケイカクショ</t>
    </rPh>
    <rPh sb="25" eb="27">
      <t>ケイカク</t>
    </rPh>
    <rPh sb="27" eb="28">
      <t>スミ</t>
    </rPh>
    <rPh sb="29" eb="33">
      <t>イッパンシュウロウ</t>
    </rPh>
    <rPh sb="41" eb="43">
      <t>タイオウ</t>
    </rPh>
    <phoneticPr fontId="2"/>
  </si>
  <si>
    <t>※配置期間　令和4年6月9日～令和5年3月31日</t>
    <rPh sb="6" eb="8">
      <t>レイワ</t>
    </rPh>
    <rPh sb="9" eb="10">
      <t>ネン</t>
    </rPh>
    <rPh sb="15" eb="17">
      <t>レイワ</t>
    </rPh>
    <rPh sb="18" eb="19">
      <t>ネン</t>
    </rPh>
    <phoneticPr fontId="2"/>
  </si>
  <si>
    <t xml:space="preserve"> 就業時間　9時30分～18時15分</t>
    <rPh sb="7" eb="8">
      <t>ジ</t>
    </rPh>
    <rPh sb="10" eb="11">
      <t>フン</t>
    </rPh>
    <rPh sb="14" eb="15">
      <t>ジ</t>
    </rPh>
    <rPh sb="17" eb="18">
      <t>フン</t>
    </rPh>
    <phoneticPr fontId="2"/>
  </si>
  <si>
    <t xml:space="preserve"> 職務内容　サービス管理責任者</t>
    <rPh sb="10" eb="15">
      <t>カンリセキニンシャ</t>
    </rPh>
    <phoneticPr fontId="2"/>
  </si>
  <si>
    <t>※商談会等名：門松販売 / 工賃向上ﾌｪｱ / ﾏﾝｼｮﾝﾊｳｽｸﾘｰﾆﾝｸﾞ作業</t>
    <rPh sb="7" eb="9">
      <t>カドマツ</t>
    </rPh>
    <rPh sb="9" eb="11">
      <t>ハンバイ</t>
    </rPh>
    <rPh sb="14" eb="16">
      <t>コウチン</t>
    </rPh>
    <rPh sb="16" eb="18">
      <t>コウジョウ</t>
    </rPh>
    <rPh sb="38" eb="40">
      <t>サギョウ</t>
    </rPh>
    <phoneticPr fontId="2"/>
  </si>
  <si>
    <t xml:space="preserve"> 主催者名：障害者自立支援ｼｮｯﾌﾟ　一丁目の元気 / 北九州共同受注ｾﾝﾀｰ / ㈱ｸﾘｴｲｼｮﾝ</t>
    <rPh sb="6" eb="9">
      <t>ショウガイシャ</t>
    </rPh>
    <phoneticPr fontId="12"/>
  </si>
  <si>
    <t xml:space="preserve"> 日時：R4.12月15日 / R4.12月9日 / R5.2月16日</t>
    <rPh sb="9" eb="10">
      <t>ガツ</t>
    </rPh>
    <rPh sb="12" eb="13">
      <t>ニチ</t>
    </rPh>
    <rPh sb="31" eb="32">
      <t>ガツ</t>
    </rPh>
    <rPh sb="34" eb="35">
      <t>ニチ</t>
    </rPh>
    <phoneticPr fontId="12"/>
  </si>
  <si>
    <t xml:space="preserve"> 内容：店内販売依頼、自社取組事業の説明会、ﾏﾝｼｮﾝﾊｳｽｸﾘｰﾆﾝｸﾞ作業依頼(契約済)</t>
    <rPh sb="4" eb="8">
      <t>テンナイハンバイ</t>
    </rPh>
    <rPh sb="8" eb="10">
      <t>イライ</t>
    </rPh>
    <rPh sb="11" eb="13">
      <t>ジシャ</t>
    </rPh>
    <rPh sb="13" eb="15">
      <t>トリクミ</t>
    </rPh>
    <rPh sb="15" eb="17">
      <t>ジギョウ</t>
    </rPh>
    <rPh sb="18" eb="21">
      <t>セツメイカイ</t>
    </rPh>
    <rPh sb="37" eb="39">
      <t>サギョウ</t>
    </rPh>
    <rPh sb="39" eb="41">
      <t>イライ</t>
    </rPh>
    <rPh sb="42" eb="44">
      <t>ケイヤク</t>
    </rPh>
    <rPh sb="44" eb="45">
      <t>スミ</t>
    </rPh>
    <phoneticPr fontId="12"/>
  </si>
  <si>
    <t>◎研修実施回数外部　4回／内部　2回</t>
    <phoneticPr fontId="2"/>
  </si>
  <si>
    <r>
      <rPr>
        <sz val="8"/>
        <rFont val="ＭＳ ゴシック"/>
        <family val="3"/>
        <charset val="128"/>
      </rPr>
      <t xml:space="preserve">うち研修受講者数 10人 </t>
    </r>
    <r>
      <rPr>
        <sz val="7"/>
        <rFont val="ＭＳ ゴシック"/>
        <family val="3"/>
        <charset val="128"/>
      </rPr>
      <t>※研修名:令和4年度感染症予防研修(前期)(WEB研修)</t>
    </r>
    <rPh sb="14" eb="17">
      <t>ケンシュウメイ</t>
    </rPh>
    <rPh sb="18" eb="20">
      <t>レイワ</t>
    </rPh>
    <rPh sb="21" eb="23">
      <t>ネンド</t>
    </rPh>
    <rPh sb="23" eb="26">
      <t>カンセンショウ</t>
    </rPh>
    <rPh sb="26" eb="28">
      <t>ヨボウ</t>
    </rPh>
    <rPh sb="28" eb="30">
      <t>ケンシュウ</t>
    </rPh>
    <rPh sb="31" eb="33">
      <t>ゼンキ</t>
    </rPh>
    <rPh sb="38" eb="40">
      <t>ケンシュウ</t>
    </rPh>
    <phoneticPr fontId="12"/>
  </si>
  <si>
    <t>※研修名：2022年度福岡県障がい者虐待防止・権利擁護指導者養成研修(ﾏﾈｰｼﾞｬｰｺｰｽ)、障害者虐待の防止に向けて(北九州市)</t>
    <rPh sb="9" eb="10">
      <t>ネン</t>
    </rPh>
    <rPh sb="10" eb="11">
      <t>ド</t>
    </rPh>
    <rPh sb="11" eb="14">
      <t>フクオカケン</t>
    </rPh>
    <rPh sb="14" eb="15">
      <t>ショウ</t>
    </rPh>
    <rPh sb="17" eb="18">
      <t>シャ</t>
    </rPh>
    <rPh sb="18" eb="20">
      <t>ギャクタイ</t>
    </rPh>
    <rPh sb="20" eb="22">
      <t>ボウシ</t>
    </rPh>
    <rPh sb="23" eb="27">
      <t>ケンリヨウゴ</t>
    </rPh>
    <rPh sb="27" eb="30">
      <t>シドウシャ</t>
    </rPh>
    <rPh sb="30" eb="32">
      <t>ヨウセイ</t>
    </rPh>
    <rPh sb="32" eb="34">
      <t>ケンシュウ</t>
    </rPh>
    <rPh sb="47" eb="50">
      <t>ショウガイシャ</t>
    </rPh>
    <rPh sb="50" eb="52">
      <t>ギャクタイ</t>
    </rPh>
    <rPh sb="53" eb="55">
      <t>ボウシ</t>
    </rPh>
    <rPh sb="56" eb="57">
      <t>ム</t>
    </rPh>
    <rPh sb="60" eb="64">
      <t>キタキュウシュウシ</t>
    </rPh>
    <phoneticPr fontId="12"/>
  </si>
  <si>
    <t xml:space="preserve"> 研修講師：公益社団法人福岡県社会福祉士会/北九州市障害者支援課実施日:受講者数: R5.3.6(月曜) 10名 </t>
    <rPh sb="6" eb="12">
      <t>コウエキシャダンホウジン</t>
    </rPh>
    <rPh sb="12" eb="19">
      <t>フクオカケンシャカイフクシ</t>
    </rPh>
    <rPh sb="19" eb="20">
      <t>シ</t>
    </rPh>
    <rPh sb="20" eb="21">
      <t>カイ</t>
    </rPh>
    <rPh sb="22" eb="26">
      <t>キタキュウシュウシ</t>
    </rPh>
    <rPh sb="26" eb="29">
      <t>ショウガイシャ</t>
    </rPh>
    <rPh sb="29" eb="32">
      <t>シエンカ</t>
    </rPh>
    <rPh sb="49" eb="51">
      <t>ゲツヨウ</t>
    </rPh>
    <rPh sb="55" eb="56">
      <t>メイ</t>
    </rPh>
    <phoneticPr fontId="12"/>
  </si>
  <si>
    <t xml:space="preserve"> 研修講師：社会福祉法人福岡県社会福祉協議会 受講者数: R4.7.29(金曜) 10名(職員全体会議)</t>
    <rPh sb="6" eb="12">
      <t>シャカイフクシホウジン</t>
    </rPh>
    <rPh sb="12" eb="15">
      <t>フクオカケン</t>
    </rPh>
    <rPh sb="15" eb="19">
      <t>シャカイフクシ</t>
    </rPh>
    <rPh sb="19" eb="22">
      <t>キョウギカイ</t>
    </rPh>
    <rPh sb="37" eb="39">
      <t>キンヨウ</t>
    </rPh>
    <rPh sb="45" eb="47">
      <t>ショクイン</t>
    </rPh>
    <rPh sb="47" eb="49">
      <t>ゼンタイ</t>
    </rPh>
    <rPh sb="49" eb="51">
      <t>カイギ</t>
    </rPh>
    <phoneticPr fontId="12"/>
  </si>
  <si>
    <t>◎時間単位取得を活用した人数162名、半有給休暇取得人数57名</t>
    <rPh sb="19" eb="24">
      <t>ハンユウキュウキュウカ</t>
    </rPh>
    <rPh sb="24" eb="26">
      <t>シュトク</t>
    </rPh>
    <rPh sb="26" eb="28">
      <t>ニンズウ</t>
    </rPh>
    <rPh sb="30" eb="31">
      <t>メイ</t>
    </rPh>
    <phoneticPr fontId="2"/>
  </si>
  <si>
    <r>
      <t>※研修、学会等名：</t>
    </r>
    <r>
      <rPr>
        <sz val="7"/>
        <rFont val="ＭＳ ゴシック"/>
        <family val="3"/>
        <charset val="128"/>
      </rPr>
      <t>福岡県非行少年等の就労支援事業研修会 / 協力雇用主北九州市全ﾌﾞﾛｯｸ合同研修会</t>
    </r>
    <rPh sb="9" eb="12">
      <t>フクオカケン</t>
    </rPh>
    <rPh sb="12" eb="14">
      <t>ヒコウ</t>
    </rPh>
    <rPh sb="14" eb="16">
      <t>ショウネン</t>
    </rPh>
    <rPh sb="16" eb="17">
      <t>トウ</t>
    </rPh>
    <rPh sb="18" eb="20">
      <t>シュウロウ</t>
    </rPh>
    <rPh sb="20" eb="22">
      <t>シエン</t>
    </rPh>
    <rPh sb="22" eb="24">
      <t>ジギョウ</t>
    </rPh>
    <rPh sb="24" eb="27">
      <t>ケンシュウカイ</t>
    </rPh>
    <rPh sb="30" eb="32">
      <t>キョウリョク</t>
    </rPh>
    <rPh sb="32" eb="35">
      <t>コヨウヌシ</t>
    </rPh>
    <rPh sb="35" eb="39">
      <t>キタキュウシュウシ</t>
    </rPh>
    <rPh sb="39" eb="40">
      <t>ゼン</t>
    </rPh>
    <rPh sb="45" eb="47">
      <t>ゴウドウ</t>
    </rPh>
    <rPh sb="47" eb="50">
      <t>ケンシュウカイ</t>
    </rPh>
    <phoneticPr fontId="12"/>
  </si>
  <si>
    <t xml:space="preserve"> 実施日 R4.12月1日（木曜） / R4.11月28日（月曜）</t>
    <rPh sb="14" eb="16">
      <t>モクヨウ</t>
    </rPh>
    <rPh sb="25" eb="26">
      <t>ガツ</t>
    </rPh>
    <rPh sb="28" eb="29">
      <t>ニチ</t>
    </rPh>
    <rPh sb="30" eb="32">
      <t>ゲツヨウ</t>
    </rPh>
    <phoneticPr fontId="12"/>
  </si>
  <si>
    <t xml:space="preserve"> 実施日/ 参加者数　R4.8月10日 3名、 R5.2月8日 3名</t>
    <rPh sb="15" eb="16">
      <t>ガツ</t>
    </rPh>
    <rPh sb="18" eb="19">
      <t>ニチ</t>
    </rPh>
    <rPh sb="21" eb="22">
      <t>メイ</t>
    </rPh>
    <rPh sb="28" eb="29">
      <t>ガツ</t>
    </rPh>
    <rPh sb="30" eb="31">
      <t>ニチ</t>
    </rPh>
    <rPh sb="33" eb="34">
      <t>メイ</t>
    </rPh>
    <phoneticPr fontId="12"/>
  </si>
  <si>
    <t>※先進的事業者名:株式会社JSH(ｺﾙﾃﾞｨｱｰﾚ北九州農園)、ｻﾝｸｽﾗﾎﾞ株式会社</t>
    <rPh sb="9" eb="13">
      <t>カブシキガイシャ</t>
    </rPh>
    <rPh sb="39" eb="43">
      <t>カブシキガイシャ</t>
    </rPh>
    <phoneticPr fontId="2"/>
  </si>
  <si>
    <t xml:space="preserve"> 実施日/ 参加者数R4.12月6日2人 / R5.1月13日4人</t>
    <rPh sb="27" eb="28">
      <t>ガツ</t>
    </rPh>
    <rPh sb="30" eb="31">
      <t>ニチ</t>
    </rPh>
    <rPh sb="32" eb="33">
      <t>ニン</t>
    </rPh>
    <phoneticPr fontId="12"/>
  </si>
  <si>
    <t>作業ｽｷﾙ、体力、自信、対人ｽｷﾙ等の向上を促進。地域貢献への思いを高める</t>
    <rPh sb="0" eb="2">
      <t>サギョウ</t>
    </rPh>
    <rPh sb="6" eb="8">
      <t>タイリョク</t>
    </rPh>
    <rPh sb="9" eb="11">
      <t>ジシン</t>
    </rPh>
    <rPh sb="12" eb="14">
      <t>タイジン</t>
    </rPh>
    <rPh sb="17" eb="18">
      <t>トウ</t>
    </rPh>
    <rPh sb="19" eb="21">
      <t>コウジョウ</t>
    </rPh>
    <rPh sb="22" eb="24">
      <t>ソクシン</t>
    </rPh>
    <rPh sb="25" eb="27">
      <t>チイキ</t>
    </rPh>
    <rPh sb="27" eb="29">
      <t>コウケン</t>
    </rPh>
    <rPh sb="31" eb="32">
      <t>オモ</t>
    </rPh>
    <rPh sb="34" eb="35">
      <t>タカ</t>
    </rPh>
    <phoneticPr fontId="2"/>
  </si>
  <si>
    <t>一人ひとりがコツコツと作業に取組み、目標完成数</t>
    <rPh sb="0" eb="2">
      <t>ヒトリ</t>
    </rPh>
    <rPh sb="11" eb="13">
      <t>サギョウ</t>
    </rPh>
    <rPh sb="14" eb="16">
      <t>トリク</t>
    </rPh>
    <rPh sb="18" eb="20">
      <t>モクヒョウ</t>
    </rPh>
    <rPh sb="20" eb="22">
      <t>カンセイ</t>
    </rPh>
    <rPh sb="22" eb="23">
      <t>スウ</t>
    </rPh>
    <phoneticPr fontId="2"/>
  </si>
  <si>
    <t>を日々伸ばしている。また、ペアで取組む作業では</t>
    <rPh sb="1" eb="3">
      <t>ヒビ</t>
    </rPh>
    <rPh sb="3" eb="4">
      <t>ノ</t>
    </rPh>
    <rPh sb="16" eb="18">
      <t>トリク</t>
    </rPh>
    <rPh sb="19" eb="21">
      <t>サギョウ</t>
    </rPh>
    <phoneticPr fontId="2"/>
  </si>
  <si>
    <t>協力して作業するという、簡単そうで実は難しいこ</t>
    <rPh sb="0" eb="2">
      <t>キョウリョク</t>
    </rPh>
    <rPh sb="4" eb="6">
      <t>サギョウ</t>
    </rPh>
    <rPh sb="12" eb="14">
      <t>カンタン</t>
    </rPh>
    <rPh sb="17" eb="18">
      <t>ジツ</t>
    </rPh>
    <rPh sb="19" eb="20">
      <t>ムズカ</t>
    </rPh>
    <phoneticPr fontId="2"/>
  </si>
  <si>
    <t>とを円滑に進めるため、それぞれが相手のことを考</t>
    <rPh sb="2" eb="4">
      <t>エンカツ</t>
    </rPh>
    <rPh sb="5" eb="6">
      <t>スス</t>
    </rPh>
    <rPh sb="16" eb="18">
      <t>アイテ</t>
    </rPh>
    <rPh sb="22" eb="23">
      <t>カンガ</t>
    </rPh>
    <phoneticPr fontId="2"/>
  </si>
  <si>
    <t>え、自ら努力している様子がうかがえる。この経験</t>
    <rPh sb="2" eb="3">
      <t>ミズカ</t>
    </rPh>
    <rPh sb="4" eb="6">
      <t>ドリョク</t>
    </rPh>
    <rPh sb="10" eb="12">
      <t>ヨウス</t>
    </rPh>
    <rPh sb="21" eb="23">
      <t>ケイケン</t>
    </rPh>
    <phoneticPr fontId="2"/>
  </si>
  <si>
    <t>は、今後色んな場面で活かされると考えられる。</t>
    <rPh sb="2" eb="4">
      <t>コンゴ</t>
    </rPh>
    <rPh sb="4" eb="5">
      <t>イロ</t>
    </rPh>
    <rPh sb="7" eb="9">
      <t>バメン</t>
    </rPh>
    <rPh sb="10" eb="11">
      <t>イ</t>
    </rPh>
    <rPh sb="16" eb="17">
      <t>カンガ</t>
    </rPh>
    <phoneticPr fontId="2"/>
  </si>
  <si>
    <t>利用者さんの作業に対する取組みはもちろんですが、支援しているスタッフの方々のサポートがとても素晴らしく、</t>
    <rPh sb="0" eb="3">
      <t>リヨウシャ</t>
    </rPh>
    <rPh sb="6" eb="8">
      <t>サギョウ</t>
    </rPh>
    <rPh sb="9" eb="10">
      <t>タイ</t>
    </rPh>
    <rPh sb="12" eb="14">
      <t>トリク</t>
    </rPh>
    <rPh sb="24" eb="26">
      <t>シエン</t>
    </rPh>
    <rPh sb="35" eb="37">
      <t>カタガタ</t>
    </rPh>
    <rPh sb="46" eb="48">
      <t>スバ</t>
    </rPh>
    <phoneticPr fontId="2"/>
  </si>
  <si>
    <t>利用者さんに向き合いながら、能力を伸ばし、お客様の声に応えているところに、いつも感心しています。</t>
    <rPh sb="0" eb="3">
      <t>リヨウシャ</t>
    </rPh>
    <rPh sb="6" eb="7">
      <t>ム</t>
    </rPh>
    <rPh sb="8" eb="9">
      <t>ア</t>
    </rPh>
    <rPh sb="14" eb="16">
      <t>ノウリョク</t>
    </rPh>
    <rPh sb="17" eb="18">
      <t>ノ</t>
    </rPh>
    <rPh sb="22" eb="24">
      <t>キャクサマ</t>
    </rPh>
    <rPh sb="25" eb="26">
      <t>コエ</t>
    </rPh>
    <rPh sb="27" eb="28">
      <t>コタ</t>
    </rPh>
    <rPh sb="40" eb="42">
      <t>カンシン</t>
    </rPh>
    <phoneticPr fontId="2"/>
  </si>
  <si>
    <t>おかげさまで周囲からの期待も高まり、取引先が増加しているので、それに応じた生産性のアップが求められる。</t>
    <rPh sb="6" eb="8">
      <t>シュウイ</t>
    </rPh>
    <rPh sb="11" eb="13">
      <t>キタイ</t>
    </rPh>
    <rPh sb="14" eb="15">
      <t>タカ</t>
    </rPh>
    <rPh sb="18" eb="21">
      <t>トリヒキサキ</t>
    </rPh>
    <rPh sb="22" eb="24">
      <t>ゾウカ</t>
    </rPh>
    <rPh sb="34" eb="35">
      <t>オウ</t>
    </rPh>
    <rPh sb="37" eb="40">
      <t>セイサンセイ</t>
    </rPh>
    <rPh sb="45" eb="46">
      <t>モト</t>
    </rPh>
    <phoneticPr fontId="2"/>
  </si>
  <si>
    <t>物理的距離の問題や段取りの問題など、生産効率化に向けて、今後一層相談しながら連携の強化をお願いしたい。</t>
    <rPh sb="0" eb="3">
      <t>ブツリテキ</t>
    </rPh>
    <rPh sb="3" eb="5">
      <t>キョリ</t>
    </rPh>
    <rPh sb="6" eb="8">
      <t>モンダイ</t>
    </rPh>
    <rPh sb="9" eb="11">
      <t>ダンド</t>
    </rPh>
    <rPh sb="13" eb="15">
      <t>モンダイ</t>
    </rPh>
    <rPh sb="18" eb="20">
      <t>セイサン</t>
    </rPh>
    <rPh sb="20" eb="23">
      <t>コウリツカ</t>
    </rPh>
    <rPh sb="24" eb="25">
      <t>ム</t>
    </rPh>
    <rPh sb="28" eb="30">
      <t>コンゴ</t>
    </rPh>
    <rPh sb="30" eb="32">
      <t>イッソウ</t>
    </rPh>
    <rPh sb="32" eb="34">
      <t>ソウダン</t>
    </rPh>
    <rPh sb="38" eb="40">
      <t>レンケイ</t>
    </rPh>
    <rPh sb="41" eb="43">
      <t>キョウカ</t>
    </rPh>
    <rPh sb="45" eb="46">
      <t>ネガ</t>
    </rPh>
    <phoneticPr fontId="2"/>
  </si>
  <si>
    <t>成果物の写真：画像5枚添付</t>
    <rPh sb="0" eb="3">
      <t>セイカブツ</t>
    </rPh>
    <rPh sb="4" eb="6">
      <t>シャシン</t>
    </rPh>
    <rPh sb="7" eb="9">
      <t>ガゾウ</t>
    </rPh>
    <rPh sb="10" eb="11">
      <t>マイ</t>
    </rPh>
    <rPh sb="11" eb="13">
      <t>テンプ</t>
    </rPh>
    <phoneticPr fontId="2"/>
  </si>
  <si>
    <t>　北九州市本庁玄関前、小倉北区役所1か所</t>
    <rPh sb="1" eb="5">
      <t>キタキュウシュウシ</t>
    </rPh>
    <rPh sb="5" eb="7">
      <t>ホンチョウ</t>
    </rPh>
    <rPh sb="7" eb="10">
      <t>ゲンカンマエ</t>
    </rPh>
    <rPh sb="11" eb="13">
      <t>コクラ</t>
    </rPh>
    <rPh sb="13" eb="17">
      <t>キタクヤクショ</t>
    </rPh>
    <rPh sb="19" eb="20">
      <t>ショ</t>
    </rPh>
    <phoneticPr fontId="2"/>
  </si>
  <si>
    <t>　西日本シテイ銀行・福岡中央銀行</t>
    <rPh sb="1" eb="4">
      <t>ニシニホン</t>
    </rPh>
    <rPh sb="7" eb="9">
      <t>ギンコウ</t>
    </rPh>
    <rPh sb="10" eb="12">
      <t>フクオカ</t>
    </rPh>
    <rPh sb="12" eb="16">
      <t>チュウオウギンコウ</t>
    </rPh>
    <phoneticPr fontId="2"/>
  </si>
  <si>
    <t>活動場所：北九州市小倉北区菜園場2丁目6-22</t>
    <rPh sb="0" eb="2">
      <t>カツドウ</t>
    </rPh>
    <rPh sb="2" eb="4">
      <t>バショ</t>
    </rPh>
    <rPh sb="5" eb="9">
      <t>キタキュウシュウシ</t>
    </rPh>
    <rPh sb="9" eb="13">
      <t>コクラキタク</t>
    </rPh>
    <rPh sb="13" eb="16">
      <t>サエンバ</t>
    </rPh>
    <rPh sb="17" eb="19">
      <t>チョウメ</t>
    </rPh>
    <phoneticPr fontId="2"/>
  </si>
  <si>
    <t>実施日程：令和4年11月1日から12月29日（週5日）</t>
    <rPh sb="0" eb="2">
      <t>ジッシ</t>
    </rPh>
    <rPh sb="2" eb="4">
      <t>ニッテイ</t>
    </rPh>
    <rPh sb="5" eb="7">
      <t>レイワ</t>
    </rPh>
    <rPh sb="8" eb="9">
      <t>ネン</t>
    </rPh>
    <rPh sb="11" eb="12">
      <t>ガツ</t>
    </rPh>
    <rPh sb="13" eb="14">
      <t>ニチ</t>
    </rPh>
    <rPh sb="18" eb="19">
      <t>ガツ</t>
    </rPh>
    <rPh sb="21" eb="22">
      <t>ニチ</t>
    </rPh>
    <rPh sb="23" eb="24">
      <t>シュウ</t>
    </rPh>
    <rPh sb="25" eb="2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</si>
</sst>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
  </numFmts>
  <fonts count="4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0"/>
      <name val="ＭＳ ゴシック"/>
      <family val="3"/>
      <charset val="128"/>
    </font>
    <font>
      <sz val="12"/>
      <name val="ＭＳ ゴシック"/>
      <family val="3"/>
      <charset val="128"/>
    </font>
    <font>
      <sz val="11"/>
      <name val="ＭＳ ゴシック"/>
      <family val="3"/>
      <charset val="128"/>
    </font>
    <font>
      <sz val="9"/>
      <name val="ＭＳ ゴシック"/>
      <family val="3"/>
      <charset val="128"/>
    </font>
    <font>
      <sz val="14"/>
      <name val="ＭＳ ゴシック"/>
      <family val="3"/>
      <charset val="128"/>
    </font>
    <font>
      <b/>
      <sz val="11"/>
      <name val="游ゴシック"/>
      <family val="3"/>
      <charset val="128"/>
      <scheme val="minor"/>
    </font>
    <font>
      <sz val="11"/>
      <color indexed="8"/>
      <name val="游ゴシック"/>
      <family val="3"/>
      <charset val="128"/>
      <scheme val="minor"/>
    </font>
    <font>
      <sz val="6"/>
      <name val="游ゴシック"/>
      <family val="3"/>
      <charset val="128"/>
      <scheme val="minor"/>
    </font>
    <font>
      <b/>
      <sz val="14"/>
      <name val="ＭＳ ゴシック"/>
      <family val="3"/>
      <charset val="128"/>
    </font>
    <font>
      <sz val="9"/>
      <color theme="1"/>
      <name val="ＭＳ ゴシック"/>
      <family val="3"/>
      <charset val="128"/>
    </font>
    <font>
      <sz val="6"/>
      <color theme="1"/>
      <name val="ＭＳ ゴシック"/>
      <family val="3"/>
      <charset val="128"/>
    </font>
    <font>
      <b/>
      <sz val="12"/>
      <color theme="1"/>
      <name val="ＭＳ ゴシック"/>
      <family val="3"/>
      <charset val="128"/>
    </font>
    <font>
      <sz val="8"/>
      <color theme="1"/>
      <name val="ＭＳ ゴシック"/>
      <family val="3"/>
      <charset val="128"/>
    </font>
    <font>
      <b/>
      <sz val="7"/>
      <color theme="1"/>
      <name val="ＭＳ ゴシック"/>
      <family val="3"/>
      <charset val="128"/>
    </font>
    <font>
      <sz val="7"/>
      <color theme="1"/>
      <name val="ＭＳ ゴシック"/>
      <family val="3"/>
      <charset val="128"/>
    </font>
    <font>
      <u/>
      <sz val="7"/>
      <color theme="1"/>
      <name val="ＭＳ ゴシック"/>
      <family val="3"/>
      <charset val="128"/>
    </font>
    <font>
      <b/>
      <sz val="7"/>
      <color rgb="FFFF0000"/>
      <name val="ＭＳ ゴシック"/>
      <family val="3"/>
      <charset val="128"/>
    </font>
    <font>
      <sz val="16"/>
      <color theme="1"/>
      <name val="ＭＳ ゴシック"/>
      <family val="3"/>
      <charset val="128"/>
    </font>
    <font>
      <u/>
      <sz val="11"/>
      <color theme="10"/>
      <name val="游ゴシック"/>
      <family val="2"/>
      <scheme val="minor"/>
    </font>
    <font>
      <u/>
      <sz val="11"/>
      <name val="游ゴシック"/>
      <family val="2"/>
      <scheme val="minor"/>
    </font>
    <font>
      <b/>
      <sz val="12"/>
      <name val="ＭＳ ゴシック"/>
      <family val="3"/>
      <charset val="128"/>
    </font>
    <font>
      <sz val="8"/>
      <name val="ＭＳ ゴシック"/>
      <family val="3"/>
      <charset val="128"/>
    </font>
    <font>
      <b/>
      <sz val="10"/>
      <name val="ＭＳ ゴシック"/>
      <family val="3"/>
      <charset val="128"/>
    </font>
    <font>
      <b/>
      <sz val="11"/>
      <name val="ＭＳ ゴシック"/>
      <family val="3"/>
      <charset val="128"/>
    </font>
    <font>
      <b/>
      <u/>
      <sz val="12"/>
      <name val="ＭＳ ゴシック"/>
      <family val="3"/>
      <charset val="128"/>
    </font>
    <font>
      <sz val="11"/>
      <color theme="1"/>
      <name val="ＭＳ ゴシック"/>
      <family val="3"/>
      <charset val="128"/>
    </font>
    <font>
      <sz val="14"/>
      <color theme="1"/>
      <name val="メイリオ"/>
      <family val="3"/>
      <charset val="128"/>
    </font>
    <font>
      <sz val="16"/>
      <color theme="1"/>
      <name val="メイリオ"/>
      <family val="3"/>
      <charset val="128"/>
    </font>
    <font>
      <sz val="20"/>
      <color theme="1"/>
      <name val="メイリオ"/>
      <family val="3"/>
      <charset val="128"/>
    </font>
    <font>
      <sz val="12"/>
      <color theme="1"/>
      <name val="メイリオ"/>
      <family val="3"/>
      <charset val="128"/>
    </font>
    <font>
      <sz val="12"/>
      <color rgb="FFFF0000"/>
      <name val="メイリオ"/>
      <family val="3"/>
      <charset val="128"/>
    </font>
    <font>
      <sz val="11"/>
      <color indexed="8"/>
      <name val="ＭＳ Ｐゴシック"/>
      <family val="3"/>
      <charset val="128"/>
    </font>
    <font>
      <sz val="12"/>
      <color rgb="FFFF0000"/>
      <name val="ＭＳ ゴシック"/>
      <family val="3"/>
      <charset val="128"/>
    </font>
    <font>
      <sz val="10"/>
      <color theme="1"/>
      <name val="メイリオ"/>
      <family val="3"/>
      <charset val="128"/>
    </font>
    <font>
      <sz val="12"/>
      <name val="メイリオ"/>
      <family val="3"/>
      <charset val="128"/>
    </font>
    <font>
      <sz val="7.5"/>
      <name val="メイリオ"/>
      <family val="3"/>
      <charset val="128"/>
    </font>
    <font>
      <sz val="7"/>
      <name val="ＭＳ ゴシック"/>
      <family val="3"/>
      <charset val="128"/>
    </font>
    <font>
      <sz val="6.5"/>
      <name val="ＭＳ ゴシック"/>
      <family val="3"/>
      <charset val="128"/>
    </font>
    <font>
      <sz val="8"/>
      <color theme="1"/>
      <name val="メイリオ"/>
      <family val="3"/>
      <charset val="128"/>
    </font>
    <font>
      <sz val="9"/>
      <name val="メイリオ"/>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399975585192419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uble">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style="thin">
        <color indexed="64"/>
      </left>
      <right style="thin">
        <color indexed="64"/>
      </right>
      <top style="dotted">
        <color indexed="64"/>
      </top>
      <bottom style="thin">
        <color indexed="64"/>
      </bottom>
      <diagonal/>
    </border>
    <border>
      <left style="double">
        <color auto="1"/>
      </left>
      <right style="thin">
        <color auto="1"/>
      </right>
      <top/>
      <bottom style="thin">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indexed="64"/>
      </left>
      <right/>
      <top style="thin">
        <color indexed="64"/>
      </top>
      <bottom style="dotted">
        <color indexed="64"/>
      </bottom>
      <diagonal/>
    </border>
    <border>
      <left style="thin">
        <color auto="1"/>
      </left>
      <right style="double">
        <color auto="1"/>
      </right>
      <top style="thin">
        <color auto="1"/>
      </top>
      <bottom style="thin">
        <color auto="1"/>
      </bottom>
      <diagonal/>
    </border>
    <border>
      <left style="thin">
        <color indexed="64"/>
      </left>
      <right/>
      <top style="dotted">
        <color indexed="64"/>
      </top>
      <bottom style="thin">
        <color indexed="64"/>
      </bottom>
      <diagonal/>
    </border>
    <border>
      <left style="thin">
        <color auto="1"/>
      </left>
      <right style="double">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double">
        <color indexed="64"/>
      </left>
      <right style="double">
        <color indexed="64"/>
      </right>
      <top style="double">
        <color indexed="64"/>
      </top>
      <bottom style="double">
        <color indexed="64"/>
      </bottom>
      <diagonal/>
    </border>
  </borders>
  <cellStyleXfs count="8">
    <xf numFmtId="0" fontId="0" fillId="0" borderId="0">
      <alignment vertical="center"/>
    </xf>
    <xf numFmtId="0" fontId="1" fillId="0" borderId="0">
      <alignment vertical="center"/>
    </xf>
    <xf numFmtId="0" fontId="4" fillId="0" borderId="0">
      <alignment vertical="center"/>
    </xf>
    <xf numFmtId="0" fontId="1" fillId="0" borderId="0"/>
    <xf numFmtId="0" fontId="11" fillId="0" borderId="0">
      <alignment vertical="center"/>
    </xf>
    <xf numFmtId="0" fontId="23" fillId="0" borderId="0" applyNumberFormat="0" applyFill="0" applyBorder="0" applyAlignment="0" applyProtection="0"/>
    <xf numFmtId="0" fontId="36" fillId="0" borderId="0">
      <alignment vertical="center"/>
    </xf>
    <xf numFmtId="9" fontId="36" fillId="0" borderId="0" applyFont="0" applyFill="0" applyBorder="0" applyAlignment="0" applyProtection="0">
      <alignment vertical="center"/>
    </xf>
  </cellStyleXfs>
  <cellXfs count="424">
    <xf numFmtId="0" fontId="0" fillId="0" borderId="0" xfId="0">
      <alignment vertical="center"/>
    </xf>
    <xf numFmtId="0" fontId="7" fillId="0" borderId="0" xfId="2" applyFont="1">
      <alignment vertical="center"/>
    </xf>
    <xf numFmtId="0" fontId="6" fillId="0" borderId="0" xfId="4" applyFont="1">
      <alignment vertical="center"/>
    </xf>
    <xf numFmtId="0" fontId="6" fillId="0" borderId="1" xfId="4" applyFont="1" applyBorder="1" applyAlignment="1">
      <alignment horizontal="center" vertical="center"/>
    </xf>
    <xf numFmtId="0" fontId="6" fillId="0" borderId="0" xfId="4" applyFont="1" applyAlignment="1">
      <alignment horizontal="center" vertical="center"/>
    </xf>
    <xf numFmtId="0" fontId="6" fillId="2" borderId="0" xfId="4" applyFont="1" applyFill="1" applyAlignment="1">
      <alignment horizontal="center" vertical="center"/>
    </xf>
    <xf numFmtId="0" fontId="6" fillId="0" borderId="9" xfId="4" applyFont="1" applyBorder="1">
      <alignment vertical="center"/>
    </xf>
    <xf numFmtId="0" fontId="6" fillId="0" borderId="8" xfId="4" applyFont="1" applyBorder="1">
      <alignment vertical="center"/>
    </xf>
    <xf numFmtId="0" fontId="6" fillId="2" borderId="1" xfId="4" applyFont="1" applyFill="1" applyBorder="1" applyAlignment="1">
      <alignment horizontal="center" vertical="center"/>
    </xf>
    <xf numFmtId="0" fontId="6" fillId="2" borderId="9" xfId="4" applyFont="1" applyFill="1" applyBorder="1">
      <alignment vertical="center"/>
    </xf>
    <xf numFmtId="0" fontId="6" fillId="0" borderId="1" xfId="4" applyFont="1" applyBorder="1">
      <alignment vertical="center"/>
    </xf>
    <xf numFmtId="0" fontId="6" fillId="2" borderId="1" xfId="4" applyFont="1" applyFill="1" applyBorder="1">
      <alignment vertical="center"/>
    </xf>
    <xf numFmtId="0" fontId="6" fillId="0" borderId="0" xfId="4" applyFont="1" applyAlignment="1">
      <alignment horizontal="left" vertical="center"/>
    </xf>
    <xf numFmtId="0" fontId="6" fillId="0" borderId="0" xfId="4" applyFont="1" applyAlignment="1">
      <alignment vertical="top"/>
    </xf>
    <xf numFmtId="0" fontId="6" fillId="0" borderId="0" xfId="4" applyFont="1" applyAlignment="1">
      <alignment vertical="top" wrapText="1"/>
    </xf>
    <xf numFmtId="0" fontId="6" fillId="0" borderId="0" xfId="4" applyFont="1" applyAlignment="1">
      <alignment horizontal="center" vertical="top"/>
    </xf>
    <xf numFmtId="0" fontId="14" fillId="0" borderId="0" xfId="4" applyFont="1" applyProtection="1">
      <alignment vertical="center"/>
      <protection locked="0"/>
    </xf>
    <xf numFmtId="0" fontId="14" fillId="0" borderId="21" xfId="4" applyFont="1" applyBorder="1" applyProtection="1">
      <alignment vertical="center"/>
      <protection locked="0"/>
    </xf>
    <xf numFmtId="0" fontId="15" fillId="5" borderId="0" xfId="4" applyFont="1" applyFill="1" applyProtection="1">
      <alignment vertical="center"/>
      <protection locked="0"/>
    </xf>
    <xf numFmtId="0" fontId="15" fillId="0" borderId="0" xfId="4" applyFont="1" applyProtection="1">
      <alignment vertical="center"/>
      <protection locked="0"/>
    </xf>
    <xf numFmtId="0" fontId="19" fillId="0" borderId="0" xfId="4" applyFont="1" applyProtection="1">
      <alignment vertical="center"/>
      <protection locked="0"/>
    </xf>
    <xf numFmtId="0" fontId="19" fillId="0" borderId="9" xfId="4" applyFont="1" applyBorder="1" applyAlignment="1" applyProtection="1">
      <alignment horizontal="center" vertical="center"/>
      <protection locked="0"/>
    </xf>
    <xf numFmtId="0" fontId="19" fillId="0" borderId="33" xfId="4" applyFont="1" applyBorder="1" applyAlignment="1" applyProtection="1">
      <alignment horizontal="center" vertical="center"/>
      <protection locked="0"/>
    </xf>
    <xf numFmtId="0" fontId="19" fillId="0" borderId="40" xfId="4" applyFont="1" applyBorder="1" applyAlignment="1" applyProtection="1">
      <alignment horizontal="center" vertical="center"/>
      <protection locked="0"/>
    </xf>
    <xf numFmtId="0" fontId="19" fillId="0" borderId="44" xfId="4" applyFont="1" applyBorder="1" applyAlignment="1" applyProtection="1">
      <alignment horizontal="center" vertical="center"/>
      <protection locked="0"/>
    </xf>
    <xf numFmtId="0" fontId="19" fillId="0" borderId="45" xfId="4" applyFont="1" applyBorder="1" applyAlignment="1" applyProtection="1">
      <alignment horizontal="right" vertical="center"/>
      <protection locked="0"/>
    </xf>
    <xf numFmtId="0" fontId="19" fillId="0" borderId="13" xfId="4" applyFont="1" applyBorder="1" applyAlignment="1" applyProtection="1">
      <alignment horizontal="center" vertical="center"/>
      <protection locked="0"/>
    </xf>
    <xf numFmtId="0" fontId="19" fillId="0" borderId="46" xfId="4" applyFont="1" applyBorder="1" applyAlignment="1" applyProtection="1">
      <alignment horizontal="center" vertical="center"/>
      <protection locked="0"/>
    </xf>
    <xf numFmtId="0" fontId="20" fillId="0" borderId="30" xfId="4" applyFont="1" applyBorder="1" applyProtection="1">
      <alignment vertical="center"/>
      <protection locked="0"/>
    </xf>
    <xf numFmtId="0" fontId="20" fillId="0" borderId="8" xfId="4" applyFont="1" applyBorder="1" applyProtection="1">
      <alignment vertical="center"/>
      <protection locked="0"/>
    </xf>
    <xf numFmtId="0" fontId="20" fillId="0" borderId="34" xfId="4" applyFont="1" applyBorder="1" applyProtection="1">
      <alignment vertical="center"/>
      <protection locked="0"/>
    </xf>
    <xf numFmtId="0" fontId="19" fillId="0" borderId="49" xfId="4" applyFont="1" applyBorder="1" applyAlignment="1" applyProtection="1">
      <alignment horizontal="center" vertical="center"/>
      <protection locked="0"/>
    </xf>
    <xf numFmtId="0" fontId="19" fillId="0" borderId="41" xfId="4" applyFont="1" applyBorder="1" applyAlignment="1" applyProtection="1">
      <alignment horizontal="center" vertical="center"/>
      <protection locked="0"/>
    </xf>
    <xf numFmtId="0" fontId="19" fillId="0" borderId="37" xfId="4" applyFont="1" applyBorder="1" applyAlignment="1" applyProtection="1">
      <alignment horizontal="center" vertical="center"/>
      <protection locked="0"/>
    </xf>
    <xf numFmtId="0" fontId="19" fillId="8" borderId="50" xfId="4" applyFont="1" applyFill="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19" fillId="0" borderId="0" xfId="4" applyFont="1" applyAlignment="1" applyProtection="1">
      <alignment horizontal="left" vertical="top"/>
      <protection locked="0"/>
    </xf>
    <xf numFmtId="0" fontId="21" fillId="0" borderId="0" xfId="4" applyFont="1" applyAlignment="1" applyProtection="1">
      <alignment horizontal="left" vertical="top"/>
      <protection locked="0"/>
    </xf>
    <xf numFmtId="0" fontId="19" fillId="0" borderId="21" xfId="4" applyFont="1" applyBorder="1" applyProtection="1">
      <alignment vertical="center"/>
      <protection locked="0"/>
    </xf>
    <xf numFmtId="0" fontId="19" fillId="0" borderId="11" xfId="4" applyFont="1" applyBorder="1" applyAlignment="1" applyProtection="1">
      <alignment horizontal="right" vertical="top"/>
      <protection locked="0"/>
    </xf>
    <xf numFmtId="0" fontId="19" fillId="0" borderId="55" xfId="4" applyFont="1" applyBorder="1" applyAlignment="1" applyProtection="1">
      <alignment horizontal="center" vertical="center"/>
      <protection locked="0"/>
    </xf>
    <xf numFmtId="0" fontId="18" fillId="0" borderId="56" xfId="4" applyFont="1" applyBorder="1" applyAlignment="1" applyProtection="1">
      <alignment horizontal="center" vertical="center"/>
      <protection locked="0"/>
    </xf>
    <xf numFmtId="0" fontId="19" fillId="0" borderId="57" xfId="4" applyFont="1" applyBorder="1" applyAlignment="1" applyProtection="1">
      <alignment horizontal="center" vertical="center"/>
      <protection locked="0"/>
    </xf>
    <xf numFmtId="0" fontId="19" fillId="0" borderId="59" xfId="4" applyFont="1" applyBorder="1" applyAlignment="1" applyProtection="1">
      <alignment horizontal="center" vertical="center"/>
      <protection locked="0"/>
    </xf>
    <xf numFmtId="0" fontId="18" fillId="0" borderId="60" xfId="4" applyFont="1" applyBorder="1" applyAlignment="1" applyProtection="1">
      <alignment horizontal="center" vertical="center"/>
      <protection locked="0"/>
    </xf>
    <xf numFmtId="0" fontId="19" fillId="0" borderId="61" xfId="4" applyFont="1" applyBorder="1" applyAlignment="1" applyProtection="1">
      <alignment horizontal="center" vertical="center"/>
      <protection locked="0"/>
    </xf>
    <xf numFmtId="0" fontId="19" fillId="0" borderId="63" xfId="4" applyFont="1" applyBorder="1" applyAlignment="1" applyProtection="1">
      <alignment horizontal="center" vertical="center"/>
      <protection locked="0"/>
    </xf>
    <xf numFmtId="0" fontId="18" fillId="0" borderId="31" xfId="4" applyFont="1" applyBorder="1" applyAlignment="1" applyProtection="1">
      <alignment horizontal="center" vertical="center"/>
      <protection locked="0"/>
    </xf>
    <xf numFmtId="0" fontId="19" fillId="0" borderId="11" xfId="4" applyFont="1" applyBorder="1" applyAlignment="1" applyProtection="1">
      <alignment horizontal="center" wrapText="1"/>
      <protection locked="0"/>
    </xf>
    <xf numFmtId="0" fontId="19" fillId="0" borderId="0" xfId="4" applyFont="1" applyAlignment="1" applyProtection="1">
      <alignment horizontal="center" wrapText="1"/>
      <protection locked="0"/>
    </xf>
    <xf numFmtId="0" fontId="19" fillId="0" borderId="74" xfId="4" applyFont="1" applyBorder="1" applyAlignment="1" applyProtection="1">
      <alignment horizontal="center" wrapText="1"/>
      <protection locked="0"/>
    </xf>
    <xf numFmtId="0" fontId="15" fillId="0" borderId="0" xfId="4" applyFont="1" applyAlignment="1" applyProtection="1">
      <alignment horizontal="left" vertical="top"/>
      <protection locked="0"/>
    </xf>
    <xf numFmtId="0" fontId="15" fillId="0" borderId="11" xfId="4" applyFont="1" applyBorder="1" applyAlignment="1" applyProtection="1">
      <alignment horizontal="right" vertical="top"/>
      <protection locked="0"/>
    </xf>
    <xf numFmtId="0" fontId="24" fillId="0" borderId="0" xfId="5" applyFont="1" applyFill="1" applyBorder="1" applyAlignment="1">
      <alignment vertical="center"/>
    </xf>
    <xf numFmtId="0" fontId="25" fillId="4" borderId="0" xfId="4" applyFont="1" applyFill="1">
      <alignment vertical="center"/>
    </xf>
    <xf numFmtId="0" fontId="7" fillId="0" borderId="0" xfId="4" applyFont="1" applyAlignment="1">
      <alignment vertical="center" wrapText="1"/>
    </xf>
    <xf numFmtId="0" fontId="5" fillId="0" borderId="1" xfId="2" applyFont="1" applyBorder="1">
      <alignment vertical="center"/>
    </xf>
    <xf numFmtId="0" fontId="7" fillId="0" borderId="1" xfId="2" applyFont="1" applyBorder="1">
      <alignment vertical="center"/>
    </xf>
    <xf numFmtId="0" fontId="6" fillId="0" borderId="13" xfId="4" applyFont="1" applyBorder="1">
      <alignment vertical="center"/>
    </xf>
    <xf numFmtId="0" fontId="5" fillId="0" borderId="13" xfId="2" applyFont="1" applyBorder="1">
      <alignment vertical="center"/>
    </xf>
    <xf numFmtId="0" fontId="5" fillId="0" borderId="4" xfId="2" applyFont="1" applyBorder="1">
      <alignment vertical="center"/>
    </xf>
    <xf numFmtId="0" fontId="7" fillId="0" borderId="4" xfId="2" applyFont="1" applyBorder="1">
      <alignment vertical="center"/>
    </xf>
    <xf numFmtId="0" fontId="10" fillId="0" borderId="0" xfId="2" applyFont="1">
      <alignment vertical="center"/>
    </xf>
    <xf numFmtId="0" fontId="27" fillId="0" borderId="33" xfId="2" applyFont="1" applyBorder="1">
      <alignment vertical="center"/>
    </xf>
    <xf numFmtId="0" fontId="27" fillId="0" borderId="77" xfId="2" applyFont="1" applyBorder="1">
      <alignment vertical="center"/>
    </xf>
    <xf numFmtId="0" fontId="28" fillId="0" borderId="79" xfId="2" applyFont="1" applyBorder="1">
      <alignment vertical="center"/>
    </xf>
    <xf numFmtId="14" fontId="6" fillId="0" borderId="1" xfId="4" applyNumberFormat="1" applyFont="1" applyBorder="1">
      <alignment vertical="center"/>
    </xf>
    <xf numFmtId="0" fontId="6" fillId="5" borderId="0" xfId="4" applyFont="1" applyFill="1">
      <alignment vertical="center"/>
    </xf>
    <xf numFmtId="0" fontId="6" fillId="0" borderId="18" xfId="4" applyFont="1" applyBorder="1" applyAlignment="1">
      <alignment vertical="center" wrapText="1"/>
    </xf>
    <xf numFmtId="0" fontId="6" fillId="0" borderId="0" xfId="4" applyFont="1" applyAlignment="1">
      <alignment vertical="center" wrapText="1"/>
    </xf>
    <xf numFmtId="0" fontId="6" fillId="0" borderId="0" xfId="4" applyFont="1" applyAlignment="1">
      <alignment horizontal="left" vertical="center" wrapText="1"/>
    </xf>
    <xf numFmtId="0" fontId="7" fillId="7" borderId="15" xfId="4" applyFont="1" applyFill="1" applyBorder="1" applyAlignment="1">
      <alignment horizontal="center" vertical="center" wrapText="1"/>
    </xf>
    <xf numFmtId="0" fontId="6" fillId="0" borderId="21" xfId="4" applyFont="1" applyBorder="1">
      <alignment vertical="center"/>
    </xf>
    <xf numFmtId="0" fontId="7" fillId="0" borderId="21" xfId="4" applyFont="1" applyBorder="1">
      <alignment vertical="center"/>
    </xf>
    <xf numFmtId="0" fontId="7" fillId="0" borderId="22" xfId="4" applyFont="1" applyBorder="1">
      <alignment vertical="center"/>
    </xf>
    <xf numFmtId="0" fontId="7" fillId="0" borderId="30" xfId="4" applyFont="1" applyBorder="1">
      <alignment vertical="center"/>
    </xf>
    <xf numFmtId="0" fontId="7" fillId="0" borderId="8" xfId="4" applyFont="1" applyBorder="1">
      <alignment vertical="center"/>
    </xf>
    <xf numFmtId="0" fontId="7" fillId="0" borderId="7" xfId="4" applyFont="1" applyBorder="1">
      <alignment vertical="center"/>
    </xf>
    <xf numFmtId="0" fontId="7" fillId="0" borderId="41" xfId="4" applyFont="1" applyBorder="1" applyAlignment="1">
      <alignment horizontal="center" vertical="center" wrapText="1"/>
    </xf>
    <xf numFmtId="0" fontId="7" fillId="0" borderId="43"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19" xfId="4" applyFont="1" applyBorder="1" applyAlignment="1">
      <alignment horizontal="center" vertical="center" wrapText="1"/>
    </xf>
    <xf numFmtId="0" fontId="6" fillId="0" borderId="85" xfId="4" applyFont="1" applyBorder="1" applyAlignment="1">
      <alignment horizontal="center" vertical="center"/>
    </xf>
    <xf numFmtId="0" fontId="7" fillId="7" borderId="33" xfId="4" applyFont="1" applyFill="1" applyBorder="1" applyAlignment="1">
      <alignment horizontal="center" vertical="center" wrapText="1"/>
    </xf>
    <xf numFmtId="0" fontId="7" fillId="0" borderId="8" xfId="4" applyFont="1" applyBorder="1" applyAlignment="1">
      <alignment vertical="center" wrapText="1"/>
    </xf>
    <xf numFmtId="0" fontId="7" fillId="0" borderId="7" xfId="4" applyFont="1" applyBorder="1" applyAlignment="1">
      <alignment vertical="center" wrapText="1"/>
    </xf>
    <xf numFmtId="0" fontId="7" fillId="0" borderId="69" xfId="4" applyFont="1" applyBorder="1" applyAlignment="1">
      <alignment horizontal="center" vertical="center" wrapText="1"/>
    </xf>
    <xf numFmtId="0" fontId="7" fillId="0" borderId="70" xfId="4" applyFont="1" applyBorder="1" applyAlignment="1">
      <alignment horizontal="center" vertical="center" wrapText="1"/>
    </xf>
    <xf numFmtId="0" fontId="6" fillId="2" borderId="20" xfId="4" applyFont="1" applyFill="1" applyBorder="1" applyAlignment="1">
      <alignment horizontal="center" vertical="center"/>
    </xf>
    <xf numFmtId="0" fontId="6" fillId="0" borderId="2" xfId="4" applyFont="1" applyBorder="1">
      <alignment vertical="center"/>
    </xf>
    <xf numFmtId="0" fontId="6" fillId="2" borderId="2" xfId="4" applyFont="1" applyFill="1" applyBorder="1">
      <alignment vertical="center"/>
    </xf>
    <xf numFmtId="0" fontId="6" fillId="2" borderId="9" xfId="4" applyFont="1" applyFill="1" applyBorder="1" applyAlignment="1">
      <alignment horizontal="center" vertical="center"/>
    </xf>
    <xf numFmtId="0" fontId="6" fillId="0" borderId="21" xfId="4" applyFont="1" applyBorder="1" applyAlignment="1">
      <alignment horizontal="center" vertical="center"/>
    </xf>
    <xf numFmtId="0" fontId="6" fillId="3" borderId="9" xfId="4" applyFont="1" applyFill="1" applyBorder="1">
      <alignment vertical="center"/>
    </xf>
    <xf numFmtId="0" fontId="6" fillId="3" borderId="7" xfId="4" applyFont="1" applyFill="1" applyBorder="1">
      <alignment vertical="center"/>
    </xf>
    <xf numFmtId="0" fontId="6" fillId="0" borderId="11" xfId="4" applyFont="1" applyBorder="1" applyAlignment="1">
      <alignment vertical="center" wrapText="1"/>
    </xf>
    <xf numFmtId="0" fontId="31" fillId="0" borderId="0" xfId="4" applyFont="1">
      <alignment vertical="center"/>
    </xf>
    <xf numFmtId="0" fontId="32" fillId="0" borderId="0" xfId="4" applyFont="1">
      <alignment vertical="center"/>
    </xf>
    <xf numFmtId="0" fontId="32" fillId="0" borderId="21" xfId="4" applyFont="1" applyBorder="1" applyAlignment="1">
      <alignment horizontal="right" vertical="center"/>
    </xf>
    <xf numFmtId="0" fontId="34" fillId="0" borderId="0" xfId="4" applyFont="1">
      <alignment vertical="center"/>
    </xf>
    <xf numFmtId="0" fontId="34" fillId="0" borderId="0" xfId="4" applyFont="1" applyAlignment="1">
      <alignment horizontal="center" vertical="center"/>
    </xf>
    <xf numFmtId="0" fontId="34" fillId="0" borderId="18" xfId="4" applyFont="1" applyBorder="1">
      <alignment vertical="center"/>
    </xf>
    <xf numFmtId="0" fontId="34" fillId="0" borderId="10" xfId="4" applyFont="1" applyBorder="1">
      <alignment vertical="center"/>
    </xf>
    <xf numFmtId="0" fontId="34" fillId="0" borderId="19" xfId="4" applyFont="1" applyBorder="1">
      <alignment vertical="center"/>
    </xf>
    <xf numFmtId="0" fontId="35" fillId="0" borderId="0" xfId="4" applyFont="1">
      <alignment vertical="center"/>
    </xf>
    <xf numFmtId="0" fontId="34" fillId="0" borderId="12" xfId="4" applyFont="1" applyBorder="1">
      <alignment vertical="center"/>
    </xf>
    <xf numFmtId="0" fontId="34" fillId="0" borderId="11" xfId="4" applyFont="1" applyBorder="1">
      <alignment vertical="center"/>
    </xf>
    <xf numFmtId="0" fontId="34" fillId="0" borderId="20" xfId="4" applyFont="1" applyBorder="1">
      <alignment vertical="center"/>
    </xf>
    <xf numFmtId="0" fontId="34" fillId="0" borderId="21" xfId="4" applyFont="1" applyBorder="1">
      <alignment vertical="center"/>
    </xf>
    <xf numFmtId="0" fontId="34" fillId="0" borderId="22" xfId="4" applyFont="1" applyBorder="1">
      <alignment vertical="center"/>
    </xf>
    <xf numFmtId="49" fontId="6" fillId="0" borderId="1" xfId="4" applyNumberFormat="1" applyFont="1" applyBorder="1">
      <alignment vertical="center"/>
    </xf>
    <xf numFmtId="0" fontId="37" fillId="0" borderId="0" xfId="4" applyFont="1">
      <alignment vertical="center"/>
    </xf>
    <xf numFmtId="0" fontId="14" fillId="0" borderId="21" xfId="4" applyFont="1" applyBorder="1" applyAlignment="1" applyProtection="1">
      <alignment horizontal="center" vertical="center"/>
      <protection locked="0"/>
    </xf>
    <xf numFmtId="0" fontId="39" fillId="0" borderId="0" xfId="4" applyFont="1">
      <alignment vertical="center"/>
    </xf>
    <xf numFmtId="0" fontId="39" fillId="0" borderId="11" xfId="4" applyFont="1" applyBorder="1">
      <alignment vertical="center"/>
    </xf>
    <xf numFmtId="0" fontId="40" fillId="0" borderId="0" xfId="4" applyFont="1">
      <alignment vertical="center"/>
    </xf>
    <xf numFmtId="0" fontId="43" fillId="0" borderId="21" xfId="4" applyFont="1" applyBorder="1">
      <alignment vertical="center"/>
    </xf>
    <xf numFmtId="0" fontId="44" fillId="0" borderId="0" xfId="4" applyFont="1">
      <alignment vertical="center"/>
    </xf>
    <xf numFmtId="0" fontId="39" fillId="0" borderId="21" xfId="4" applyFont="1" applyBorder="1">
      <alignment vertical="center"/>
    </xf>
    <xf numFmtId="0" fontId="6" fillId="2" borderId="9" xfId="4" applyFont="1" applyFill="1" applyBorder="1">
      <alignment vertical="center"/>
    </xf>
    <xf numFmtId="0" fontId="6" fillId="2" borderId="8" xfId="4" applyFont="1" applyFill="1" applyBorder="1">
      <alignment vertical="center"/>
    </xf>
    <xf numFmtId="0" fontId="6" fillId="2" borderId="7" xfId="4" applyFont="1" applyFill="1" applyBorder="1">
      <alignment vertical="center"/>
    </xf>
    <xf numFmtId="0" fontId="6" fillId="0" borderId="9" xfId="4" applyFont="1" applyBorder="1" applyAlignment="1">
      <alignment horizontal="center" vertical="center" wrapText="1"/>
    </xf>
    <xf numFmtId="0" fontId="6" fillId="0" borderId="8" xfId="4" applyFont="1" applyBorder="1" applyAlignment="1">
      <alignment horizontal="center" vertical="center" wrapText="1"/>
    </xf>
    <xf numFmtId="0" fontId="6" fillId="0" borderId="7" xfId="4" applyFont="1" applyBorder="1" applyAlignment="1">
      <alignment horizontal="center" vertical="center" wrapText="1"/>
    </xf>
    <xf numFmtId="0" fontId="6" fillId="0" borderId="9" xfId="4" applyFont="1" applyBorder="1">
      <alignment vertical="center"/>
    </xf>
    <xf numFmtId="0" fontId="6" fillId="0" borderId="8" xfId="4" applyFont="1" applyBorder="1">
      <alignment vertical="center"/>
    </xf>
    <xf numFmtId="0" fontId="6" fillId="0" borderId="7" xfId="4" applyFont="1" applyBorder="1">
      <alignment vertical="center"/>
    </xf>
    <xf numFmtId="0" fontId="6" fillId="0" borderId="9" xfId="4" applyFont="1" applyBorder="1" applyAlignment="1">
      <alignment horizontal="center" vertical="center"/>
    </xf>
    <xf numFmtId="0" fontId="6" fillId="0" borderId="8" xfId="4" applyFont="1" applyBorder="1" applyAlignment="1">
      <alignment horizontal="center" vertical="center"/>
    </xf>
    <xf numFmtId="0" fontId="6" fillId="0" borderId="7" xfId="4" applyFont="1" applyBorder="1" applyAlignment="1">
      <alignment horizontal="center" vertical="center"/>
    </xf>
    <xf numFmtId="0" fontId="6" fillId="2" borderId="1" xfId="4" applyFont="1" applyFill="1" applyBorder="1" applyAlignment="1">
      <alignment horizontal="center" vertical="center"/>
    </xf>
    <xf numFmtId="0" fontId="6" fillId="2" borderId="9" xfId="4" applyFont="1" applyFill="1" applyBorder="1" applyAlignment="1">
      <alignment horizontal="center" vertical="center"/>
    </xf>
    <xf numFmtId="0" fontId="6" fillId="2" borderId="8" xfId="4" applyFont="1" applyFill="1" applyBorder="1" applyAlignment="1">
      <alignment horizontal="center" vertical="center"/>
    </xf>
    <xf numFmtId="0" fontId="6" fillId="2" borderId="7" xfId="4" applyFont="1" applyFill="1" applyBorder="1" applyAlignment="1">
      <alignment horizontal="center" vertical="center"/>
    </xf>
    <xf numFmtId="0" fontId="6" fillId="2" borderId="0" xfId="4" applyFont="1" applyFill="1" applyAlignment="1">
      <alignment horizontal="center" vertical="center"/>
    </xf>
    <xf numFmtId="0" fontId="13" fillId="0" borderId="0" xfId="4" applyFont="1" applyAlignment="1">
      <alignment horizontal="center" vertical="center"/>
    </xf>
    <xf numFmtId="0" fontId="9" fillId="0" borderId="0" xfId="4" applyFont="1" applyAlignment="1">
      <alignment horizontal="center" vertical="center"/>
    </xf>
    <xf numFmtId="0" fontId="6" fillId="0" borderId="0" xfId="4" applyFont="1" applyAlignment="1">
      <alignment horizontal="left" vertical="center"/>
    </xf>
    <xf numFmtId="49" fontId="6" fillId="2" borderId="9" xfId="4" applyNumberFormat="1" applyFont="1" applyFill="1" applyBorder="1" applyAlignment="1">
      <alignment horizontal="center" vertical="center"/>
    </xf>
    <xf numFmtId="49" fontId="6" fillId="2" borderId="8" xfId="4" applyNumberFormat="1" applyFont="1" applyFill="1" applyBorder="1" applyAlignment="1">
      <alignment horizontal="center" vertical="center"/>
    </xf>
    <xf numFmtId="49" fontId="6" fillId="2" borderId="7" xfId="4" applyNumberFormat="1" applyFont="1" applyFill="1" applyBorder="1" applyAlignment="1">
      <alignment horizontal="center" vertical="center"/>
    </xf>
    <xf numFmtId="0" fontId="6" fillId="0" borderId="1" xfId="4" applyFont="1" applyBorder="1">
      <alignment vertical="center"/>
    </xf>
    <xf numFmtId="0" fontId="6" fillId="4" borderId="1" xfId="4" applyFont="1" applyFill="1" applyBorder="1">
      <alignment vertical="center"/>
    </xf>
    <xf numFmtId="0" fontId="6" fillId="4" borderId="1" xfId="4" applyFont="1" applyFill="1" applyBorder="1" applyAlignment="1">
      <alignment horizontal="center" vertical="center"/>
    </xf>
    <xf numFmtId="0" fontId="6" fillId="0" borderId="1" xfId="4" applyFont="1" applyBorder="1" applyAlignment="1">
      <alignment horizontal="left" vertical="center"/>
    </xf>
    <xf numFmtId="0" fontId="6" fillId="0" borderId="1" xfId="4" applyFont="1" applyBorder="1" applyAlignment="1">
      <alignment horizontal="center" vertical="center"/>
    </xf>
    <xf numFmtId="0" fontId="6" fillId="3" borderId="12" xfId="4" applyFont="1" applyFill="1" applyBorder="1" applyAlignment="1">
      <alignment horizontal="center" vertical="center" wrapText="1"/>
    </xf>
    <xf numFmtId="0" fontId="6" fillId="3" borderId="11" xfId="4" applyFont="1" applyFill="1" applyBorder="1" applyAlignment="1">
      <alignment horizontal="center" vertical="center" wrapText="1"/>
    </xf>
    <xf numFmtId="0" fontId="6" fillId="3" borderId="10" xfId="4" applyFont="1" applyFill="1" applyBorder="1" applyAlignment="1">
      <alignment horizontal="center" vertical="center" wrapText="1"/>
    </xf>
    <xf numFmtId="0" fontId="6" fillId="3" borderId="18" xfId="4" applyFont="1" applyFill="1" applyBorder="1" applyAlignment="1">
      <alignment horizontal="center" vertical="center" wrapText="1"/>
    </xf>
    <xf numFmtId="0" fontId="6" fillId="3" borderId="0" xfId="4" applyFont="1" applyFill="1" applyAlignment="1">
      <alignment horizontal="center" vertical="center" wrapText="1"/>
    </xf>
    <xf numFmtId="0" fontId="6" fillId="3" borderId="19" xfId="4" applyFont="1" applyFill="1" applyBorder="1" applyAlignment="1">
      <alignment horizontal="center" vertical="center" wrapText="1"/>
    </xf>
    <xf numFmtId="0" fontId="6" fillId="3" borderId="20" xfId="4" applyFont="1" applyFill="1" applyBorder="1" applyAlignment="1">
      <alignment horizontal="center" vertical="center" wrapText="1"/>
    </xf>
    <xf numFmtId="0" fontId="6" fillId="3" borderId="21" xfId="4" applyFont="1" applyFill="1" applyBorder="1" applyAlignment="1">
      <alignment horizontal="center" vertical="center" wrapText="1"/>
    </xf>
    <xf numFmtId="0" fontId="6" fillId="3" borderId="22" xfId="4" applyFont="1" applyFill="1" applyBorder="1" applyAlignment="1">
      <alignment horizontal="center" vertical="center" wrapText="1"/>
    </xf>
    <xf numFmtId="0" fontId="6" fillId="2" borderId="12" xfId="4" applyFont="1" applyFill="1" applyBorder="1" applyAlignment="1">
      <alignment horizontal="center" vertical="center"/>
    </xf>
    <xf numFmtId="0" fontId="6" fillId="2" borderId="20" xfId="4" applyFont="1" applyFill="1" applyBorder="1" applyAlignment="1">
      <alignment horizontal="center" vertical="center"/>
    </xf>
    <xf numFmtId="0" fontId="6" fillId="3" borderId="1" xfId="4" applyFont="1" applyFill="1" applyBorder="1">
      <alignment vertical="center"/>
    </xf>
    <xf numFmtId="0" fontId="6" fillId="3" borderId="9" xfId="4" applyFont="1" applyFill="1" applyBorder="1">
      <alignment vertical="center"/>
    </xf>
    <xf numFmtId="0" fontId="6" fillId="3" borderId="7" xfId="4" applyFont="1" applyFill="1" applyBorder="1">
      <alignment vertical="center"/>
    </xf>
    <xf numFmtId="0" fontId="23" fillId="2" borderId="1" xfId="5" applyFill="1" applyBorder="1" applyAlignment="1">
      <alignment vertical="center" shrinkToFit="1"/>
    </xf>
    <xf numFmtId="0" fontId="6" fillId="2" borderId="1" xfId="4" applyFont="1" applyFill="1" applyBorder="1" applyAlignment="1">
      <alignment vertical="center" shrinkToFit="1"/>
    </xf>
    <xf numFmtId="0" fontId="6" fillId="3" borderId="12" xfId="4" applyFont="1" applyFill="1" applyBorder="1" applyAlignment="1">
      <alignment horizontal="center" vertical="center"/>
    </xf>
    <xf numFmtId="0" fontId="6" fillId="3" borderId="20" xfId="4" applyFont="1" applyFill="1" applyBorder="1" applyAlignment="1">
      <alignment horizontal="center" vertical="center"/>
    </xf>
    <xf numFmtId="0" fontId="6" fillId="3" borderId="8" xfId="4" applyFont="1" applyFill="1" applyBorder="1">
      <alignment vertical="center"/>
    </xf>
    <xf numFmtId="0" fontId="6" fillId="0" borderId="1" xfId="4" applyFont="1" applyBorder="1" applyAlignment="1">
      <alignment horizontal="left" vertical="center" wrapText="1"/>
    </xf>
    <xf numFmtId="0" fontId="6" fillId="0" borderId="9" xfId="4" applyFont="1" applyBorder="1" applyAlignment="1">
      <alignment vertical="center" shrinkToFit="1"/>
    </xf>
    <xf numFmtId="0" fontId="6" fillId="0" borderId="8" xfId="4" applyFont="1" applyBorder="1" applyAlignment="1">
      <alignment vertical="center" shrinkToFit="1"/>
    </xf>
    <xf numFmtId="0" fontId="6" fillId="0" borderId="7" xfId="4" applyFont="1" applyBorder="1" applyAlignment="1">
      <alignment vertical="center" shrinkToFit="1"/>
    </xf>
    <xf numFmtId="0" fontId="6" fillId="0" borderId="9" xfId="4" applyFont="1" applyBorder="1" applyAlignment="1">
      <alignment horizontal="left" vertical="center" wrapText="1"/>
    </xf>
    <xf numFmtId="0" fontId="6" fillId="0" borderId="8" xfId="4" applyFont="1" applyBorder="1" applyAlignment="1">
      <alignment horizontal="left" vertical="center" wrapText="1"/>
    </xf>
    <xf numFmtId="0" fontId="6" fillId="0" borderId="7" xfId="4" applyFont="1" applyBorder="1" applyAlignment="1">
      <alignment horizontal="left" vertical="center" wrapText="1"/>
    </xf>
    <xf numFmtId="0" fontId="6" fillId="12" borderId="15" xfId="4" applyFont="1" applyFill="1" applyBorder="1" applyAlignment="1">
      <alignment horizontal="center" vertical="center"/>
    </xf>
    <xf numFmtId="0" fontId="6" fillId="12" borderId="16" xfId="4" applyFont="1" applyFill="1" applyBorder="1" applyAlignment="1">
      <alignment horizontal="center" vertical="center"/>
    </xf>
    <xf numFmtId="0" fontId="6" fillId="0" borderId="0" xfId="4" applyFont="1" applyAlignment="1">
      <alignment horizontal="center" vertical="top"/>
    </xf>
    <xf numFmtId="0" fontId="6" fillId="0" borderId="0" xfId="4" applyFont="1" applyAlignment="1">
      <alignment vertical="top" wrapText="1"/>
    </xf>
    <xf numFmtId="0" fontId="6" fillId="0" borderId="0" xfId="4" applyFont="1" applyAlignment="1">
      <alignment horizontal="right" vertical="top"/>
    </xf>
    <xf numFmtId="0" fontId="6" fillId="0" borderId="0" xfId="4" applyFont="1" applyAlignment="1">
      <alignment horizontal="left" vertical="top" wrapText="1"/>
    </xf>
    <xf numFmtId="0" fontId="6" fillId="0" borderId="10" xfId="4" applyFont="1" applyBorder="1">
      <alignment vertical="center"/>
    </xf>
    <xf numFmtId="0" fontId="6" fillId="0" borderId="12" xfId="4" applyFont="1" applyBorder="1" applyAlignment="1">
      <alignment horizontal="center" vertical="center"/>
    </xf>
    <xf numFmtId="0" fontId="17" fillId="6" borderId="1" xfId="4" applyFont="1" applyFill="1" applyBorder="1" applyAlignment="1" applyProtection="1">
      <alignment horizontal="center" vertical="center"/>
      <protection locked="0"/>
    </xf>
    <xf numFmtId="0" fontId="15" fillId="7" borderId="1" xfId="4" applyFont="1" applyFill="1" applyBorder="1" applyAlignment="1" applyProtection="1">
      <alignment horizontal="center" vertical="center"/>
      <protection locked="0"/>
    </xf>
    <xf numFmtId="0" fontId="14" fillId="0" borderId="21" xfId="4" applyFont="1" applyBorder="1" applyAlignment="1" applyProtection="1">
      <alignment horizontal="center" vertical="center"/>
      <protection locked="0"/>
    </xf>
    <xf numFmtId="0" fontId="16" fillId="5" borderId="0" xfId="4" applyFont="1" applyFill="1" applyAlignment="1" applyProtection="1">
      <alignment horizontal="center" vertical="center"/>
      <protection locked="0"/>
    </xf>
    <xf numFmtId="0" fontId="15" fillId="0" borderId="1" xfId="4" applyFont="1" applyBorder="1" applyAlignment="1" applyProtection="1">
      <alignment horizontal="center" vertical="center"/>
      <protection locked="0"/>
    </xf>
    <xf numFmtId="0" fontId="18" fillId="6" borderId="9" xfId="4" applyFont="1" applyFill="1" applyBorder="1" applyAlignment="1" applyProtection="1">
      <alignment horizontal="center" vertical="center"/>
      <protection locked="0"/>
    </xf>
    <xf numFmtId="0" fontId="18" fillId="6" borderId="8" xfId="4" applyFont="1" applyFill="1" applyBorder="1" applyAlignment="1" applyProtection="1">
      <alignment horizontal="center" vertical="center"/>
      <protection locked="0"/>
    </xf>
    <xf numFmtId="0" fontId="18" fillId="6" borderId="7" xfId="4" applyFont="1" applyFill="1" applyBorder="1" applyAlignment="1" applyProtection="1">
      <alignment horizontal="center" vertical="center"/>
      <protection locked="0"/>
    </xf>
    <xf numFmtId="0" fontId="19" fillId="0" borderId="1" xfId="4" applyFont="1" applyBorder="1" applyAlignment="1" applyProtection="1">
      <alignment horizontal="left" vertical="center"/>
      <protection locked="0"/>
    </xf>
    <xf numFmtId="0" fontId="18" fillId="0" borderId="32" xfId="4" applyFont="1" applyBorder="1" applyAlignment="1" applyProtection="1">
      <alignment horizontal="center" vertical="center"/>
      <protection locked="0"/>
    </xf>
    <xf numFmtId="0" fontId="18" fillId="0" borderId="36" xfId="4" applyFont="1" applyBorder="1" applyAlignment="1" applyProtection="1">
      <alignment horizontal="center" vertical="center"/>
      <protection locked="0"/>
    </xf>
    <xf numFmtId="0" fontId="20" fillId="0" borderId="30" xfId="4" applyFont="1" applyBorder="1" applyAlignment="1" applyProtection="1">
      <alignment horizontal="left" vertical="center"/>
      <protection locked="0"/>
    </xf>
    <xf numFmtId="0" fontId="20" fillId="0" borderId="8" xfId="4" applyFont="1" applyBorder="1" applyAlignment="1" applyProtection="1">
      <alignment horizontal="left" vertical="center"/>
      <protection locked="0"/>
    </xf>
    <xf numFmtId="0" fontId="20" fillId="0" borderId="34" xfId="4" applyFont="1" applyBorder="1" applyAlignment="1" applyProtection="1">
      <alignment horizontal="left" vertical="center"/>
      <protection locked="0"/>
    </xf>
    <xf numFmtId="0" fontId="18" fillId="0" borderId="35" xfId="4" applyFont="1" applyBorder="1" applyAlignment="1" applyProtection="1">
      <alignment horizontal="center" vertical="center"/>
      <protection locked="0"/>
    </xf>
    <xf numFmtId="0" fontId="19" fillId="0" borderId="37" xfId="4" applyFont="1" applyBorder="1" applyAlignment="1" applyProtection="1">
      <alignment horizontal="left" vertical="center"/>
      <protection locked="0"/>
    </xf>
    <xf numFmtId="0" fontId="19" fillId="0" borderId="38" xfId="4" applyFont="1" applyBorder="1" applyAlignment="1" applyProtection="1">
      <alignment horizontal="left" vertical="center"/>
      <protection locked="0"/>
    </xf>
    <xf numFmtId="0" fontId="19" fillId="0" borderId="39" xfId="4" applyFont="1" applyBorder="1" applyAlignment="1" applyProtection="1">
      <alignment horizontal="left" vertical="center"/>
      <protection locked="0"/>
    </xf>
    <xf numFmtId="0" fontId="19" fillId="0" borderId="41" xfId="4" applyFont="1" applyBorder="1" applyAlignment="1" applyProtection="1">
      <alignment horizontal="left" vertical="center"/>
      <protection locked="0"/>
    </xf>
    <xf numFmtId="0" fontId="19" fillId="0" borderId="42" xfId="4" applyFont="1" applyBorder="1" applyAlignment="1" applyProtection="1">
      <alignment horizontal="left" vertical="center"/>
      <protection locked="0"/>
    </xf>
    <xf numFmtId="0" fontId="19" fillId="0" borderId="43" xfId="4" applyFont="1" applyBorder="1" applyAlignment="1" applyProtection="1">
      <alignment horizontal="left" vertical="center"/>
      <protection locked="0"/>
    </xf>
    <xf numFmtId="0" fontId="19" fillId="0" borderId="8" xfId="4" applyFont="1" applyBorder="1" applyAlignment="1" applyProtection="1">
      <alignment horizontal="right" vertical="top"/>
      <protection locked="0"/>
    </xf>
    <xf numFmtId="0" fontId="19" fillId="0" borderId="1" xfId="4" applyFont="1" applyBorder="1" applyAlignment="1" applyProtection="1">
      <alignment horizontal="left" vertical="center" wrapText="1"/>
      <protection locked="0"/>
    </xf>
    <xf numFmtId="0" fontId="19" fillId="0" borderId="9" xfId="4" applyFont="1" applyBorder="1" applyAlignment="1" applyProtection="1">
      <alignment horizontal="center" vertical="center"/>
      <protection locked="0"/>
    </xf>
    <xf numFmtId="0" fontId="19" fillId="0" borderId="18" xfId="4" applyFont="1" applyBorder="1" applyAlignment="1" applyProtection="1">
      <alignment horizontal="left" vertical="center"/>
      <protection locked="0"/>
    </xf>
    <xf numFmtId="0" fontId="19" fillId="0" borderId="0" xfId="4" applyFont="1" applyAlignment="1" applyProtection="1">
      <alignment horizontal="left" vertical="center"/>
      <protection locked="0"/>
    </xf>
    <xf numFmtId="0" fontId="19" fillId="0" borderId="19" xfId="4" applyFont="1" applyBorder="1" applyAlignment="1" applyProtection="1">
      <alignment horizontal="left" vertical="center"/>
      <protection locked="0"/>
    </xf>
    <xf numFmtId="0" fontId="19" fillId="0" borderId="18" xfId="4" applyFont="1" applyBorder="1" applyAlignment="1" applyProtection="1">
      <alignment horizontal="left" vertical="center" wrapText="1"/>
      <protection locked="0"/>
    </xf>
    <xf numFmtId="0" fontId="19" fillId="0" borderId="0" xfId="4" applyFont="1" applyAlignment="1" applyProtection="1">
      <alignment horizontal="left" vertical="center" wrapText="1"/>
      <protection locked="0"/>
    </xf>
    <xf numFmtId="0" fontId="19" fillId="0" borderId="19" xfId="4" applyFont="1" applyBorder="1" applyAlignment="1" applyProtection="1">
      <alignment horizontal="left" vertical="center" wrapText="1"/>
      <protection locked="0"/>
    </xf>
    <xf numFmtId="0" fontId="19" fillId="0" borderId="47" xfId="4" applyFont="1" applyBorder="1" applyAlignment="1" applyProtection="1">
      <alignment horizontal="center" vertical="center"/>
      <protection locked="0"/>
    </xf>
    <xf numFmtId="0" fontId="19" fillId="0" borderId="48" xfId="4" applyFont="1" applyBorder="1" applyAlignment="1" applyProtection="1">
      <alignment horizontal="center" vertical="center"/>
      <protection locked="0"/>
    </xf>
    <xf numFmtId="0" fontId="19" fillId="0" borderId="37" xfId="4" applyFont="1" applyBorder="1" applyProtection="1">
      <alignment vertical="center"/>
      <protection locked="0"/>
    </xf>
    <xf numFmtId="0" fontId="19" fillId="0" borderId="38" xfId="4" applyFont="1" applyBorder="1" applyProtection="1">
      <alignment vertical="center"/>
      <protection locked="0"/>
    </xf>
    <xf numFmtId="0" fontId="19" fillId="0" borderId="39" xfId="4" applyFont="1" applyBorder="1" applyProtection="1">
      <alignment vertical="center"/>
      <protection locked="0"/>
    </xf>
    <xf numFmtId="0" fontId="19" fillId="8" borderId="9" xfId="4" applyFont="1" applyFill="1" applyBorder="1" applyAlignment="1" applyProtection="1">
      <alignment horizontal="center" vertical="center"/>
      <protection locked="0"/>
    </xf>
    <xf numFmtId="0" fontId="19" fillId="8" borderId="8" xfId="4" applyFont="1" applyFill="1" applyBorder="1" applyAlignment="1" applyProtection="1">
      <alignment horizontal="center" vertical="center"/>
      <protection locked="0"/>
    </xf>
    <xf numFmtId="0" fontId="19" fillId="8" borderId="7" xfId="4" applyFont="1" applyFill="1" applyBorder="1" applyAlignment="1" applyProtection="1">
      <alignment horizontal="center" vertical="center"/>
      <protection locked="0"/>
    </xf>
    <xf numFmtId="0" fontId="19" fillId="0" borderId="41" xfId="4" applyFont="1" applyBorder="1" applyProtection="1">
      <alignment vertical="center"/>
      <protection locked="0"/>
    </xf>
    <xf numFmtId="0" fontId="19" fillId="0" borderId="42" xfId="4" applyFont="1" applyBorder="1" applyProtection="1">
      <alignment vertical="center"/>
      <protection locked="0"/>
    </xf>
    <xf numFmtId="0" fontId="19" fillId="0" borderId="43" xfId="4" applyFont="1" applyBorder="1" applyProtection="1">
      <alignment vertical="center"/>
      <protection locked="0"/>
    </xf>
    <xf numFmtId="0" fontId="19" fillId="0" borderId="11" xfId="4" applyFont="1" applyBorder="1" applyAlignment="1" applyProtection="1">
      <alignment horizontal="right" vertical="top"/>
      <protection locked="0"/>
    </xf>
    <xf numFmtId="0" fontId="18" fillId="6" borderId="1" xfId="4" applyFont="1" applyFill="1" applyBorder="1" applyAlignment="1" applyProtection="1">
      <alignment horizontal="center" vertical="center"/>
      <protection locked="0"/>
    </xf>
    <xf numFmtId="0" fontId="18" fillId="6" borderId="13" xfId="4" applyFont="1" applyFill="1" applyBorder="1" applyAlignment="1" applyProtection="1">
      <alignment horizontal="center" vertical="center"/>
      <protection locked="0"/>
    </xf>
    <xf numFmtId="0" fontId="19" fillId="0" borderId="20" xfId="4" applyFont="1" applyBorder="1" applyAlignment="1" applyProtection="1">
      <alignment horizontal="left" vertical="center" wrapText="1"/>
      <protection locked="0"/>
    </xf>
    <xf numFmtId="0" fontId="19" fillId="0" borderId="21" xfId="4" applyFont="1" applyBorder="1" applyAlignment="1" applyProtection="1">
      <alignment horizontal="left" vertical="center" wrapText="1"/>
      <protection locked="0"/>
    </xf>
    <xf numFmtId="0" fontId="19" fillId="0" borderId="22" xfId="4" applyFont="1" applyBorder="1" applyAlignment="1" applyProtection="1">
      <alignment horizontal="left" vertical="center" wrapText="1"/>
      <protection locked="0"/>
    </xf>
    <xf numFmtId="0" fontId="19" fillId="5" borderId="9" xfId="4" applyFont="1" applyFill="1" applyBorder="1" applyAlignment="1" applyProtection="1">
      <alignment horizontal="center" vertical="center"/>
      <protection locked="0"/>
    </xf>
    <xf numFmtId="0" fontId="19" fillId="5" borderId="7" xfId="4" applyFont="1" applyFill="1" applyBorder="1" applyAlignment="1" applyProtection="1">
      <alignment horizontal="center" vertical="center"/>
      <protection locked="0"/>
    </xf>
    <xf numFmtId="0" fontId="19" fillId="5" borderId="8" xfId="4" applyFont="1" applyFill="1" applyBorder="1" applyAlignment="1" applyProtection="1">
      <alignment horizontal="center" vertical="center"/>
      <protection locked="0"/>
    </xf>
    <xf numFmtId="0" fontId="18" fillId="5" borderId="53" xfId="4" applyFont="1" applyFill="1" applyBorder="1" applyProtection="1">
      <alignment vertical="center"/>
      <protection locked="0"/>
    </xf>
    <xf numFmtId="0" fontId="18" fillId="5" borderId="54" xfId="4" applyFont="1" applyFill="1" applyBorder="1" applyProtection="1">
      <alignment vertical="center"/>
      <protection locked="0"/>
    </xf>
    <xf numFmtId="0" fontId="18" fillId="5" borderId="57" xfId="4" applyFont="1" applyFill="1" applyBorder="1" applyProtection="1">
      <alignment vertical="center"/>
      <protection locked="0"/>
    </xf>
    <xf numFmtId="0" fontId="18" fillId="5" borderId="58" xfId="4" applyFont="1" applyFill="1" applyBorder="1" applyProtection="1">
      <alignment vertical="center"/>
      <protection locked="0"/>
    </xf>
    <xf numFmtId="0" fontId="19" fillId="0" borderId="12" xfId="4" applyFont="1" applyBorder="1" applyAlignment="1" applyProtection="1">
      <alignment horizontal="left" vertical="center" wrapText="1"/>
      <protection locked="0"/>
    </xf>
    <xf numFmtId="0" fontId="19" fillId="0" borderId="11" xfId="4" applyFont="1" applyBorder="1" applyAlignment="1" applyProtection="1">
      <alignment horizontal="left" vertical="center" wrapText="1"/>
      <protection locked="0"/>
    </xf>
    <xf numFmtId="0" fontId="19" fillId="0" borderId="10" xfId="4" applyFont="1" applyBorder="1" applyAlignment="1" applyProtection="1">
      <alignment horizontal="left" vertical="center" wrapText="1"/>
      <protection locked="0"/>
    </xf>
    <xf numFmtId="0" fontId="19" fillId="0" borderId="52" xfId="4" applyFont="1" applyBorder="1" applyAlignment="1" applyProtection="1">
      <alignment horizontal="center" vertical="center"/>
      <protection locked="0"/>
    </xf>
    <xf numFmtId="0" fontId="18" fillId="0" borderId="32" xfId="4" applyFont="1" applyBorder="1" applyAlignment="1" applyProtection="1">
      <alignment horizontal="center"/>
      <protection locked="0"/>
    </xf>
    <xf numFmtId="0" fontId="18" fillId="0" borderId="36" xfId="4" applyFont="1" applyBorder="1" applyAlignment="1" applyProtection="1">
      <alignment horizontal="center"/>
      <protection locked="0"/>
    </xf>
    <xf numFmtId="0" fontId="19" fillId="5" borderId="64" xfId="4" applyFont="1" applyFill="1" applyBorder="1" applyAlignment="1" applyProtection="1">
      <alignment horizontal="center" vertical="center" wrapText="1"/>
      <protection locked="0"/>
    </xf>
    <xf numFmtId="0" fontId="19" fillId="5" borderId="65" xfId="4" applyFont="1" applyFill="1" applyBorder="1" applyAlignment="1" applyProtection="1">
      <alignment horizontal="center" vertical="center" wrapText="1"/>
      <protection locked="0"/>
    </xf>
    <xf numFmtId="0" fontId="19" fillId="5" borderId="66" xfId="4" applyFont="1" applyFill="1" applyBorder="1" applyAlignment="1" applyProtection="1">
      <alignment horizontal="center" vertical="center" wrapText="1"/>
      <protection locked="0"/>
    </xf>
    <xf numFmtId="0" fontId="22" fillId="0" borderId="67" xfId="4" applyFont="1" applyBorder="1" applyAlignment="1" applyProtection="1">
      <alignment horizontal="center" vertical="center" wrapText="1"/>
      <protection locked="0"/>
    </xf>
    <xf numFmtId="0" fontId="22" fillId="0" borderId="11" xfId="4" applyFont="1" applyBorder="1" applyAlignment="1" applyProtection="1">
      <alignment horizontal="center" vertical="center" wrapText="1"/>
      <protection locked="0"/>
    </xf>
    <xf numFmtId="0" fontId="22" fillId="0" borderId="71" xfId="4" applyFont="1" applyBorder="1" applyAlignment="1" applyProtection="1">
      <alignment horizontal="center" vertical="center" wrapText="1"/>
      <protection locked="0"/>
    </xf>
    <xf numFmtId="0" fontId="22" fillId="0" borderId="0" xfId="4" applyFont="1" applyAlignment="1" applyProtection="1">
      <alignment horizontal="center" vertical="center" wrapText="1"/>
      <protection locked="0"/>
    </xf>
    <xf numFmtId="0" fontId="22" fillId="0" borderId="73" xfId="4" applyFont="1" applyBorder="1" applyAlignment="1" applyProtection="1">
      <alignment horizontal="center" vertical="center" wrapText="1"/>
      <protection locked="0"/>
    </xf>
    <xf numFmtId="0" fontId="22" fillId="0" borderId="74" xfId="4" applyFont="1" applyBorder="1" applyAlignment="1" applyProtection="1">
      <alignment horizontal="center" vertical="center" wrapText="1"/>
      <protection locked="0"/>
    </xf>
    <xf numFmtId="0" fontId="19" fillId="0" borderId="11" xfId="4" applyFont="1" applyBorder="1" applyAlignment="1" applyProtection="1">
      <alignment horizontal="center" wrapText="1"/>
      <protection locked="0"/>
    </xf>
    <xf numFmtId="0" fontId="19" fillId="0" borderId="68" xfId="4" applyFont="1" applyBorder="1" applyAlignment="1" applyProtection="1">
      <alignment horizontal="center" wrapText="1"/>
      <protection locked="0"/>
    </xf>
    <xf numFmtId="0" fontId="19" fillId="0" borderId="0" xfId="4" applyFont="1" applyAlignment="1" applyProtection="1">
      <alignment horizontal="center" wrapText="1"/>
      <protection locked="0"/>
    </xf>
    <xf numFmtId="0" fontId="19" fillId="0" borderId="72" xfId="4" applyFont="1" applyBorder="1" applyAlignment="1" applyProtection="1">
      <alignment horizontal="center" wrapText="1"/>
      <protection locked="0"/>
    </xf>
    <xf numFmtId="0" fontId="19" fillId="0" borderId="74" xfId="4" applyFont="1" applyBorder="1" applyAlignment="1" applyProtection="1">
      <alignment horizontal="center" wrapText="1"/>
      <protection locked="0"/>
    </xf>
    <xf numFmtId="0" fontId="19" fillId="0" borderId="75" xfId="4" applyFont="1" applyBorder="1" applyAlignment="1" applyProtection="1">
      <alignment horizontal="center" wrapText="1"/>
      <protection locked="0"/>
    </xf>
    <xf numFmtId="0" fontId="19" fillId="0" borderId="51" xfId="4" applyFont="1" applyBorder="1" applyProtection="1">
      <alignment vertical="center"/>
      <protection locked="0"/>
    </xf>
    <xf numFmtId="0" fontId="19" fillId="0" borderId="69" xfId="4" applyFont="1" applyBorder="1" applyProtection="1">
      <alignment vertical="center"/>
      <protection locked="0"/>
    </xf>
    <xf numFmtId="0" fontId="19" fillId="0" borderId="70" xfId="4" applyFont="1" applyBorder="1" applyProtection="1">
      <alignment vertical="center"/>
      <protection locked="0"/>
    </xf>
    <xf numFmtId="0" fontId="19" fillId="8" borderId="1" xfId="4" applyFont="1" applyFill="1" applyBorder="1" applyAlignment="1" applyProtection="1">
      <alignment horizontal="center" vertical="center"/>
      <protection locked="0"/>
    </xf>
    <xf numFmtId="0" fontId="18" fillId="5" borderId="61" xfId="4" applyFont="1" applyFill="1" applyBorder="1" applyProtection="1">
      <alignment vertical="center"/>
      <protection locked="0"/>
    </xf>
    <xf numFmtId="0" fontId="18" fillId="5" borderId="62" xfId="4" applyFont="1" applyFill="1" applyBorder="1" applyProtection="1">
      <alignment vertical="center"/>
      <protection locked="0"/>
    </xf>
    <xf numFmtId="0" fontId="25" fillId="5" borderId="0" xfId="4" applyFont="1" applyFill="1" applyAlignment="1">
      <alignment horizontal="center" vertical="center"/>
    </xf>
    <xf numFmtId="0" fontId="6" fillId="9" borderId="0" xfId="4" applyFont="1" applyFill="1" applyAlignment="1">
      <alignment horizontal="center" vertical="center"/>
    </xf>
    <xf numFmtId="0" fontId="6" fillId="7" borderId="0" xfId="4" applyFont="1" applyFill="1" applyAlignment="1">
      <alignment horizontal="center" vertical="center"/>
    </xf>
    <xf numFmtId="0" fontId="5" fillId="7" borderId="9" xfId="2" applyFont="1" applyFill="1" applyBorder="1">
      <alignment vertical="center"/>
    </xf>
    <xf numFmtId="0" fontId="5" fillId="7" borderId="7" xfId="2" applyFont="1" applyFill="1" applyBorder="1">
      <alignment vertical="center"/>
    </xf>
    <xf numFmtId="0" fontId="6" fillId="7" borderId="9" xfId="4" applyFont="1" applyFill="1" applyBorder="1">
      <alignment vertical="center"/>
    </xf>
    <xf numFmtId="0" fontId="6" fillId="7" borderId="7" xfId="4" applyFont="1" applyFill="1" applyBorder="1">
      <alignment vertical="center"/>
    </xf>
    <xf numFmtId="14" fontId="6" fillId="7" borderId="21" xfId="4" applyNumberFormat="1" applyFont="1" applyFill="1" applyBorder="1" applyAlignment="1">
      <alignment horizontal="center" vertical="center"/>
    </xf>
    <xf numFmtId="0" fontId="6" fillId="7" borderId="21" xfId="4" applyFont="1" applyFill="1" applyBorder="1" applyAlignment="1">
      <alignment horizontal="center" vertical="center"/>
    </xf>
    <xf numFmtId="0" fontId="6" fillId="0" borderId="21" xfId="4" applyFont="1" applyBorder="1" applyAlignment="1">
      <alignment horizontal="center" vertical="center"/>
    </xf>
    <xf numFmtId="0" fontId="6" fillId="0" borderId="1" xfId="4" applyFont="1" applyBorder="1" applyAlignment="1">
      <alignment horizontal="center" vertical="center" wrapText="1"/>
    </xf>
    <xf numFmtId="0" fontId="6" fillId="0" borderId="12" xfId="2" applyFont="1" applyBorder="1">
      <alignment vertical="center"/>
    </xf>
    <xf numFmtId="0" fontId="6" fillId="0" borderId="11" xfId="2" applyFont="1" applyBorder="1">
      <alignment vertical="center"/>
    </xf>
    <xf numFmtId="0" fontId="6" fillId="0" borderId="7" xfId="2" applyFont="1" applyBorder="1">
      <alignment vertical="center"/>
    </xf>
    <xf numFmtId="0" fontId="6" fillId="7" borderId="6" xfId="4" applyFont="1" applyFill="1" applyBorder="1">
      <alignment vertical="center"/>
    </xf>
    <xf numFmtId="0" fontId="6" fillId="7" borderId="5" xfId="4" applyFont="1" applyFill="1" applyBorder="1">
      <alignment vertical="center"/>
    </xf>
    <xf numFmtId="0" fontId="7" fillId="0" borderId="2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14" xfId="2" applyFont="1" applyBorder="1" applyAlignment="1">
      <alignment horizontal="center" vertical="center" wrapText="1"/>
    </xf>
    <xf numFmtId="176" fontId="10" fillId="0" borderId="26" xfId="2" applyNumberFormat="1" applyFont="1" applyBorder="1" applyAlignment="1">
      <alignment horizontal="center" vertical="center"/>
    </xf>
    <xf numFmtId="176" fontId="10" fillId="0" borderId="17" xfId="2" applyNumberFormat="1" applyFont="1" applyBorder="1" applyAlignment="1">
      <alignment horizontal="center" vertical="center"/>
    </xf>
    <xf numFmtId="176" fontId="10" fillId="0" borderId="25" xfId="2" applyNumberFormat="1" applyFont="1" applyBorder="1" applyAlignment="1">
      <alignment horizontal="center" vertical="center"/>
    </xf>
    <xf numFmtId="176" fontId="10" fillId="0" borderId="24" xfId="2" applyNumberFormat="1" applyFont="1" applyBorder="1" applyAlignment="1">
      <alignment horizontal="center" vertical="center"/>
    </xf>
    <xf numFmtId="176" fontId="10" fillId="0" borderId="14" xfId="2" applyNumberFormat="1" applyFont="1" applyBorder="1" applyAlignment="1">
      <alignment horizontal="center" vertical="center"/>
    </xf>
    <xf numFmtId="176" fontId="10" fillId="0" borderId="23" xfId="2" applyNumberFormat="1" applyFont="1" applyBorder="1" applyAlignment="1">
      <alignment horizontal="center" vertical="center"/>
    </xf>
    <xf numFmtId="0" fontId="27" fillId="0" borderId="15" xfId="2" applyFont="1" applyBorder="1">
      <alignment vertical="center"/>
    </xf>
    <xf numFmtId="0" fontId="27" fillId="0" borderId="76" xfId="2" applyFont="1" applyBorder="1">
      <alignment vertical="center"/>
    </xf>
    <xf numFmtId="0" fontId="6" fillId="0" borderId="78" xfId="4" applyFont="1" applyBorder="1">
      <alignment vertical="center"/>
    </xf>
    <xf numFmtId="0" fontId="6" fillId="0" borderId="76" xfId="4" applyFont="1" applyBorder="1">
      <alignment vertical="center"/>
    </xf>
    <xf numFmtId="41" fontId="6" fillId="7" borderId="1" xfId="4" applyNumberFormat="1" applyFont="1" applyFill="1" applyBorder="1">
      <alignment vertical="center"/>
    </xf>
    <xf numFmtId="41" fontId="6" fillId="0" borderId="1" xfId="4" applyNumberFormat="1" applyFont="1" applyBorder="1">
      <alignment vertical="center"/>
    </xf>
    <xf numFmtId="0" fontId="7" fillId="0" borderId="1" xfId="4" applyFont="1" applyBorder="1">
      <alignment vertical="center"/>
    </xf>
    <xf numFmtId="0" fontId="6" fillId="0" borderId="12" xfId="4" applyFont="1" applyBorder="1" applyAlignment="1">
      <alignment horizontal="left" vertical="center" wrapText="1"/>
    </xf>
    <xf numFmtId="0" fontId="6" fillId="0" borderId="11" xfId="4" applyFont="1" applyBorder="1" applyAlignment="1">
      <alignment horizontal="left" vertical="center" wrapText="1"/>
    </xf>
    <xf numFmtId="0" fontId="6" fillId="0" borderId="10" xfId="4" applyFont="1" applyBorder="1" applyAlignment="1">
      <alignment horizontal="left" vertical="center" wrapText="1"/>
    </xf>
    <xf numFmtId="0" fontId="6" fillId="0" borderId="20" xfId="4" applyFont="1" applyBorder="1" applyAlignment="1">
      <alignment horizontal="left" vertical="center" wrapText="1"/>
    </xf>
    <xf numFmtId="0" fontId="6" fillId="0" borderId="0" xfId="4" applyFont="1" applyAlignment="1">
      <alignment horizontal="left" vertical="center" wrapText="1"/>
    </xf>
    <xf numFmtId="0" fontId="6" fillId="0" borderId="21" xfId="4" applyFont="1" applyBorder="1" applyAlignment="1">
      <alignment horizontal="left" vertical="center" wrapText="1"/>
    </xf>
    <xf numFmtId="0" fontId="6" fillId="0" borderId="22" xfId="4" applyFont="1" applyBorder="1" applyAlignment="1">
      <alignment horizontal="left" vertical="center" wrapText="1"/>
    </xf>
    <xf numFmtId="0" fontId="7" fillId="0" borderId="18" xfId="4" applyFont="1" applyBorder="1" applyAlignment="1">
      <alignment horizontal="center" vertical="center" wrapText="1"/>
    </xf>
    <xf numFmtId="0" fontId="7" fillId="0" borderId="37" xfId="4" applyFont="1" applyBorder="1" applyAlignment="1">
      <alignment horizontal="center" vertical="center" wrapText="1"/>
    </xf>
    <xf numFmtId="0" fontId="6" fillId="7" borderId="18" xfId="4" applyFont="1" applyFill="1" applyBorder="1">
      <alignment vertical="center"/>
    </xf>
    <xf numFmtId="0" fontId="6" fillId="7" borderId="0" xfId="4" applyFont="1" applyFill="1">
      <alignment vertical="center"/>
    </xf>
    <xf numFmtId="0" fontId="6" fillId="7" borderId="19" xfId="4" applyFont="1" applyFill="1" applyBorder="1">
      <alignment vertical="center"/>
    </xf>
    <xf numFmtId="0" fontId="7" fillId="0" borderId="41" xfId="4" applyFont="1" applyBorder="1" applyAlignment="1">
      <alignment horizontal="center" vertical="center" wrapText="1"/>
    </xf>
    <xf numFmtId="0" fontId="7" fillId="0" borderId="20" xfId="4" applyFont="1" applyBorder="1" applyAlignment="1">
      <alignment horizontal="center" vertical="center" wrapText="1"/>
    </xf>
    <xf numFmtId="0" fontId="7" fillId="0" borderId="43" xfId="4" applyFont="1" applyBorder="1" applyAlignment="1">
      <alignment horizontal="center" vertical="center" wrapText="1"/>
    </xf>
    <xf numFmtId="0" fontId="7" fillId="0" borderId="22" xfId="4" applyFont="1" applyBorder="1" applyAlignment="1">
      <alignment horizontal="center" vertical="center" wrapText="1"/>
    </xf>
    <xf numFmtId="0" fontId="7" fillId="0" borderId="82" xfId="4" applyFont="1" applyBorder="1" applyAlignment="1">
      <alignment horizontal="left" vertical="center"/>
    </xf>
    <xf numFmtId="0" fontId="7" fillId="0" borderId="83" xfId="4" applyFont="1" applyBorder="1" applyAlignment="1">
      <alignment horizontal="left" vertical="center"/>
    </xf>
    <xf numFmtId="0" fontId="7" fillId="0" borderId="84" xfId="4" applyFont="1" applyBorder="1" applyAlignment="1">
      <alignment horizontal="left" vertical="center"/>
    </xf>
    <xf numFmtId="0" fontId="7" fillId="0" borderId="51" xfId="4" applyFont="1" applyBorder="1" applyAlignment="1">
      <alignment horizontal="left" vertical="center"/>
    </xf>
    <xf numFmtId="0" fontId="7" fillId="0" borderId="69" xfId="4" applyFont="1" applyBorder="1" applyAlignment="1">
      <alignment horizontal="left" vertical="center"/>
    </xf>
    <xf numFmtId="0" fontId="7" fillId="0" borderId="70" xfId="4" applyFont="1" applyBorder="1" applyAlignment="1">
      <alignment horizontal="left" vertical="center"/>
    </xf>
    <xf numFmtId="0" fontId="6" fillId="7" borderId="20" xfId="4" applyFont="1" applyFill="1" applyBorder="1">
      <alignment vertical="center"/>
    </xf>
    <xf numFmtId="0" fontId="6" fillId="7" borderId="21" xfId="4" applyFont="1" applyFill="1" applyBorder="1">
      <alignment vertical="center"/>
    </xf>
    <xf numFmtId="0" fontId="6" fillId="7" borderId="22" xfId="4" applyFont="1" applyFill="1" applyBorder="1">
      <alignment vertical="center"/>
    </xf>
    <xf numFmtId="0" fontId="6" fillId="0" borderId="18" xfId="4" applyFont="1" applyBorder="1" applyAlignment="1">
      <alignment horizontal="center" vertical="center"/>
    </xf>
    <xf numFmtId="0" fontId="6" fillId="0" borderId="3" xfId="4" applyFont="1" applyBorder="1" applyAlignment="1">
      <alignment horizontal="center" vertical="center"/>
    </xf>
    <xf numFmtId="0" fontId="6" fillId="0" borderId="2" xfId="4" applyFont="1" applyBorder="1" applyAlignment="1">
      <alignment horizontal="center" vertical="center"/>
    </xf>
    <xf numFmtId="0" fontId="7" fillId="0" borderId="19" xfId="4" applyFont="1" applyBorder="1" applyAlignment="1">
      <alignment horizontal="center" vertical="center" wrapText="1"/>
    </xf>
    <xf numFmtId="0" fontId="7" fillId="0" borderId="39" xfId="4" applyFont="1" applyBorder="1" applyAlignment="1">
      <alignment horizontal="center" vertical="center" wrapText="1"/>
    </xf>
    <xf numFmtId="0" fontId="30" fillId="0" borderId="49" xfId="4" applyFont="1" applyBorder="1" applyAlignment="1" applyProtection="1">
      <alignment horizontal="left" vertical="center"/>
      <protection locked="0"/>
    </xf>
    <xf numFmtId="0" fontId="30" fillId="0" borderId="80" xfId="4" applyFont="1" applyBorder="1" applyAlignment="1" applyProtection="1">
      <alignment horizontal="left" vertical="center"/>
      <protection locked="0"/>
    </xf>
    <xf numFmtId="0" fontId="30" fillId="0" borderId="81" xfId="4" applyFont="1" applyBorder="1" applyAlignment="1" applyProtection="1">
      <alignment horizontal="left" vertical="center"/>
      <protection locked="0"/>
    </xf>
    <xf numFmtId="0" fontId="30" fillId="0" borderId="82" xfId="4" applyFont="1" applyBorder="1" applyAlignment="1" applyProtection="1">
      <alignment horizontal="left" vertical="center"/>
      <protection locked="0"/>
    </xf>
    <xf numFmtId="0" fontId="30" fillId="0" borderId="83" xfId="4" applyFont="1" applyBorder="1" applyAlignment="1" applyProtection="1">
      <alignment horizontal="left" vertical="center"/>
      <protection locked="0"/>
    </xf>
    <xf numFmtId="0" fontId="30" fillId="0" borderId="84" xfId="4" applyFont="1" applyBorder="1" applyAlignment="1" applyProtection="1">
      <alignment horizontal="left" vertical="center"/>
      <protection locked="0"/>
    </xf>
    <xf numFmtId="0" fontId="6" fillId="7" borderId="12" xfId="4" applyFont="1" applyFill="1" applyBorder="1">
      <alignment vertical="center"/>
    </xf>
    <xf numFmtId="0" fontId="6" fillId="7" borderId="11" xfId="4" applyFont="1" applyFill="1" applyBorder="1">
      <alignment vertical="center"/>
    </xf>
    <xf numFmtId="0" fontId="6" fillId="7" borderId="10" xfId="4" applyFont="1" applyFill="1" applyBorder="1">
      <alignment vertical="center"/>
    </xf>
    <xf numFmtId="0" fontId="30" fillId="0" borderId="82" xfId="4" applyFont="1" applyBorder="1" applyAlignment="1" applyProtection="1">
      <alignment horizontal="left" vertical="center" wrapText="1"/>
      <protection locked="0"/>
    </xf>
    <xf numFmtId="0" fontId="30" fillId="0" borderId="83" xfId="4" applyFont="1" applyBorder="1" applyAlignment="1" applyProtection="1">
      <alignment horizontal="left" vertical="center" wrapText="1"/>
      <protection locked="0"/>
    </xf>
    <xf numFmtId="0" fontId="30" fillId="0" borderId="84" xfId="4" applyFont="1" applyBorder="1" applyAlignment="1" applyProtection="1">
      <alignment horizontal="left" vertical="center" wrapText="1"/>
      <protection locked="0"/>
    </xf>
    <xf numFmtId="0" fontId="7" fillId="0" borderId="27" xfId="4" applyFont="1" applyBorder="1">
      <alignment vertical="center"/>
    </xf>
    <xf numFmtId="0" fontId="7" fillId="0" borderId="21" xfId="4" applyFont="1" applyBorder="1">
      <alignment vertical="center"/>
    </xf>
    <xf numFmtId="0" fontId="6" fillId="0" borderId="20" xfId="4" applyFont="1" applyBorder="1" applyAlignment="1">
      <alignment horizontal="center" vertical="center"/>
    </xf>
    <xf numFmtId="0" fontId="7" fillId="0" borderId="30" xfId="4" applyFont="1" applyBorder="1">
      <alignment vertical="center"/>
    </xf>
    <xf numFmtId="0" fontId="7" fillId="0" borderId="8" xfId="4" applyFont="1" applyBorder="1">
      <alignment vertical="center"/>
    </xf>
    <xf numFmtId="0" fontId="7" fillId="0" borderId="41" xfId="4" applyFont="1" applyBorder="1" applyAlignment="1">
      <alignment horizontal="left" vertical="center"/>
    </xf>
    <xf numFmtId="0" fontId="7" fillId="0" borderId="42" xfId="4" applyFont="1" applyBorder="1" applyAlignment="1">
      <alignment horizontal="left" vertical="center"/>
    </xf>
    <xf numFmtId="0" fontId="7" fillId="0" borderId="43" xfId="4" applyFont="1" applyBorder="1" applyAlignment="1">
      <alignment horizontal="left" vertical="center"/>
    </xf>
    <xf numFmtId="0" fontId="5" fillId="7" borderId="18" xfId="4" applyFont="1" applyFill="1" applyBorder="1">
      <alignment vertical="center"/>
    </xf>
    <xf numFmtId="0" fontId="5" fillId="7" borderId="0" xfId="4" applyFont="1" applyFill="1">
      <alignment vertical="center"/>
    </xf>
    <xf numFmtId="0" fontId="5" fillId="7" borderId="19" xfId="4" applyFont="1" applyFill="1" applyBorder="1">
      <alignment vertical="center"/>
    </xf>
    <xf numFmtId="0" fontId="7" fillId="7" borderId="18" xfId="4" applyFont="1" applyFill="1" applyBorder="1">
      <alignment vertical="center"/>
    </xf>
    <xf numFmtId="0" fontId="7" fillId="7" borderId="0" xfId="4" applyFont="1" applyFill="1">
      <alignment vertical="center"/>
    </xf>
    <xf numFmtId="0" fontId="7" fillId="7" borderId="19" xfId="4" applyFont="1" applyFill="1" applyBorder="1">
      <alignment vertical="center"/>
    </xf>
    <xf numFmtId="0" fontId="41" fillId="7" borderId="18" xfId="4" applyFont="1" applyFill="1" applyBorder="1">
      <alignment vertical="center"/>
    </xf>
    <xf numFmtId="0" fontId="41" fillId="7" borderId="0" xfId="4" applyFont="1" applyFill="1">
      <alignment vertical="center"/>
    </xf>
    <xf numFmtId="0" fontId="41" fillId="7" borderId="19" xfId="4" applyFont="1" applyFill="1" applyBorder="1">
      <alignment vertical="center"/>
    </xf>
    <xf numFmtId="0" fontId="41" fillId="7" borderId="20" xfId="4" applyFont="1" applyFill="1" applyBorder="1">
      <alignment vertical="center"/>
    </xf>
    <xf numFmtId="0" fontId="8" fillId="7" borderId="21" xfId="4" applyFont="1" applyFill="1" applyBorder="1">
      <alignment vertical="center"/>
    </xf>
    <xf numFmtId="0" fontId="8" fillId="7" borderId="22" xfId="4" applyFont="1" applyFill="1" applyBorder="1">
      <alignment vertical="center"/>
    </xf>
    <xf numFmtId="0" fontId="6" fillId="0" borderId="0" xfId="4" applyFont="1" applyAlignment="1">
      <alignment horizontal="center" vertical="center"/>
    </xf>
    <xf numFmtId="0" fontId="7" fillId="0" borderId="49" xfId="4" applyFont="1" applyBorder="1" applyAlignment="1">
      <alignment horizontal="center" vertical="center" wrapText="1"/>
    </xf>
    <xf numFmtId="0" fontId="7" fillId="0" borderId="80" xfId="4" applyFont="1" applyBorder="1" applyAlignment="1">
      <alignment horizontal="center" vertical="center" wrapText="1"/>
    </xf>
    <xf numFmtId="0" fontId="7" fillId="0" borderId="81" xfId="4" applyFont="1" applyBorder="1" applyAlignment="1">
      <alignment horizontal="center" vertical="center" wrapText="1"/>
    </xf>
    <xf numFmtId="0" fontId="7" fillId="0" borderId="82" xfId="4" applyFont="1" applyBorder="1" applyAlignment="1">
      <alignment horizontal="center" vertical="center" wrapText="1"/>
    </xf>
    <xf numFmtId="0" fontId="7" fillId="0" borderId="83" xfId="4" applyFont="1" applyBorder="1" applyAlignment="1">
      <alignment horizontal="center" vertical="center" wrapText="1"/>
    </xf>
    <xf numFmtId="0" fontId="7" fillId="0" borderId="84" xfId="4" applyFont="1" applyBorder="1" applyAlignment="1">
      <alignment horizontal="center" vertical="center" wrapText="1"/>
    </xf>
    <xf numFmtId="0" fontId="26" fillId="7" borderId="12" xfId="4" applyFont="1" applyFill="1" applyBorder="1">
      <alignment vertical="center"/>
    </xf>
    <xf numFmtId="0" fontId="26" fillId="7" borderId="11" xfId="4" applyFont="1" applyFill="1" applyBorder="1">
      <alignment vertical="center"/>
    </xf>
    <xf numFmtId="0" fontId="26" fillId="7" borderId="10" xfId="4" applyFont="1" applyFill="1" applyBorder="1">
      <alignment vertical="center"/>
    </xf>
    <xf numFmtId="0" fontId="6" fillId="0" borderId="18" xfId="4" applyFont="1" applyBorder="1" applyAlignment="1">
      <alignment horizontal="left" vertical="center" wrapText="1"/>
    </xf>
    <xf numFmtId="0" fontId="6" fillId="0" borderId="19" xfId="4" applyFont="1" applyBorder="1" applyAlignment="1">
      <alignment horizontal="left" vertical="center" wrapText="1"/>
    </xf>
    <xf numFmtId="0" fontId="42" fillId="7" borderId="18" xfId="4" applyFont="1" applyFill="1" applyBorder="1">
      <alignment vertical="center"/>
    </xf>
    <xf numFmtId="0" fontId="42" fillId="7" borderId="0" xfId="4" applyFont="1" applyFill="1">
      <alignment vertical="center"/>
    </xf>
    <xf numFmtId="0" fontId="42" fillId="7" borderId="19" xfId="4" applyFont="1" applyFill="1" applyBorder="1">
      <alignment vertical="center"/>
    </xf>
    <xf numFmtId="0" fontId="7" fillId="0" borderId="51" xfId="4" applyFont="1" applyBorder="1" applyAlignment="1">
      <alignment horizontal="center" vertical="center" wrapText="1"/>
    </xf>
    <xf numFmtId="0" fontId="7" fillId="0" borderId="69" xfId="4" applyFont="1" applyBorder="1" applyAlignment="1">
      <alignment horizontal="center" vertical="center" wrapText="1"/>
    </xf>
    <xf numFmtId="0" fontId="7" fillId="0" borderId="70" xfId="4" applyFont="1" applyBorder="1" applyAlignment="1">
      <alignment horizontal="center" vertical="center" wrapText="1"/>
    </xf>
    <xf numFmtId="0" fontId="7" fillId="7" borderId="12" xfId="4" applyFont="1" applyFill="1" applyBorder="1">
      <alignment vertical="center"/>
    </xf>
    <xf numFmtId="0" fontId="7" fillId="7" borderId="11" xfId="4" applyFont="1" applyFill="1" applyBorder="1">
      <alignment vertical="center"/>
    </xf>
    <xf numFmtId="0" fontId="7" fillId="7" borderId="10" xfId="4" applyFont="1" applyFill="1" applyBorder="1">
      <alignment vertical="center"/>
    </xf>
    <xf numFmtId="0" fontId="26" fillId="7" borderId="18" xfId="4" applyFont="1" applyFill="1" applyBorder="1">
      <alignment vertical="center"/>
    </xf>
    <xf numFmtId="0" fontId="26" fillId="7" borderId="0" xfId="4" applyFont="1" applyFill="1">
      <alignment vertical="center"/>
    </xf>
    <xf numFmtId="0" fontId="26" fillId="7" borderId="19" xfId="4" applyFont="1" applyFill="1" applyBorder="1">
      <alignment vertical="center"/>
    </xf>
    <xf numFmtId="0" fontId="7" fillId="0" borderId="42" xfId="4" applyFont="1" applyBorder="1" applyAlignment="1">
      <alignment horizontal="center" vertical="center" wrapText="1"/>
    </xf>
    <xf numFmtId="0" fontId="5" fillId="7" borderId="20" xfId="4" applyFont="1" applyFill="1" applyBorder="1">
      <alignment vertical="center"/>
    </xf>
    <xf numFmtId="0" fontId="5" fillId="7" borderId="21" xfId="4" applyFont="1" applyFill="1" applyBorder="1">
      <alignment vertical="center"/>
    </xf>
    <xf numFmtId="0" fontId="5" fillId="7" borderId="22" xfId="4" applyFont="1" applyFill="1" applyBorder="1">
      <alignment vertical="center"/>
    </xf>
    <xf numFmtId="0" fontId="7" fillId="0" borderId="28" xfId="4" applyFont="1" applyBorder="1" applyAlignment="1">
      <alignment horizontal="center" vertical="center" wrapText="1"/>
    </xf>
    <xf numFmtId="0" fontId="7" fillId="0" borderId="29" xfId="4" applyFont="1" applyBorder="1" applyAlignment="1">
      <alignment horizontal="center" vertical="center" wrapText="1"/>
    </xf>
    <xf numFmtId="0" fontId="7" fillId="0" borderId="0" xfId="4" applyFont="1" applyAlignment="1">
      <alignment horizontal="center" vertical="center" wrapText="1"/>
    </xf>
    <xf numFmtId="0" fontId="7" fillId="0" borderId="38" xfId="4" applyFont="1" applyBorder="1" applyAlignment="1">
      <alignment horizontal="center" vertical="center" wrapText="1"/>
    </xf>
    <xf numFmtId="0" fontId="6" fillId="10" borderId="0" xfId="4" applyFont="1" applyFill="1" applyAlignment="1">
      <alignment horizontal="center" vertical="center"/>
    </xf>
    <xf numFmtId="0" fontId="6" fillId="0" borderId="12" xfId="4" applyFont="1" applyBorder="1" applyAlignment="1">
      <alignment horizontal="center" vertical="center" wrapText="1"/>
    </xf>
    <xf numFmtId="0" fontId="6" fillId="0" borderId="11"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20"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22" xfId="4" applyFont="1" applyBorder="1" applyAlignment="1">
      <alignment horizontal="center" vertical="center"/>
    </xf>
    <xf numFmtId="0" fontId="6" fillId="2" borderId="13" xfId="4" applyFont="1" applyFill="1" applyBorder="1" applyAlignment="1">
      <alignment horizontal="center" vertical="center"/>
    </xf>
    <xf numFmtId="0" fontId="6" fillId="2" borderId="2" xfId="4" applyFont="1" applyFill="1" applyBorder="1" applyAlignment="1">
      <alignment horizontal="center" vertical="center"/>
    </xf>
    <xf numFmtId="0" fontId="6" fillId="3" borderId="9" xfId="4" applyFont="1" applyFill="1" applyBorder="1" applyAlignment="1">
      <alignment horizontal="left" vertical="center"/>
    </xf>
    <xf numFmtId="0" fontId="6" fillId="3" borderId="8" xfId="4" applyFont="1" applyFill="1" applyBorder="1" applyAlignment="1">
      <alignment horizontal="left" vertical="center"/>
    </xf>
    <xf numFmtId="0" fontId="6" fillId="3" borderId="21" xfId="4" applyFont="1" applyFill="1" applyBorder="1" applyAlignment="1">
      <alignment horizontal="left" vertical="center"/>
    </xf>
    <xf numFmtId="0" fontId="6" fillId="3" borderId="7" xfId="4" applyFont="1" applyFill="1" applyBorder="1" applyAlignment="1">
      <alignment horizontal="left" vertical="center"/>
    </xf>
    <xf numFmtId="0" fontId="23" fillId="2" borderId="9" xfId="5" applyFill="1" applyBorder="1" applyAlignment="1">
      <alignment horizontal="center" vertical="center" shrinkToFit="1"/>
    </xf>
    <xf numFmtId="0" fontId="6" fillId="2" borderId="8" xfId="4" applyFont="1" applyFill="1" applyBorder="1" applyAlignment="1">
      <alignment horizontal="center" vertical="center" shrinkToFit="1"/>
    </xf>
    <xf numFmtId="0" fontId="6" fillId="2" borderId="7" xfId="4" applyFont="1" applyFill="1" applyBorder="1" applyAlignment="1">
      <alignment horizontal="center" vertical="center" shrinkToFit="1"/>
    </xf>
    <xf numFmtId="0" fontId="33" fillId="0" borderId="0" xfId="4" applyFont="1" applyAlignment="1">
      <alignment horizontal="center" vertical="center"/>
    </xf>
    <xf numFmtId="0" fontId="34" fillId="6" borderId="1" xfId="4" applyFont="1" applyFill="1" applyBorder="1" applyAlignment="1">
      <alignment horizontal="center" vertical="center"/>
    </xf>
    <xf numFmtId="0" fontId="34" fillId="0" borderId="1" xfId="4" applyFont="1" applyBorder="1" applyAlignment="1">
      <alignment horizontal="center" vertical="center"/>
    </xf>
    <xf numFmtId="0" fontId="38" fillId="0" borderId="1" xfId="4" applyFont="1" applyBorder="1" applyAlignment="1">
      <alignment horizontal="center" vertical="center"/>
    </xf>
    <xf numFmtId="0" fontId="34" fillId="3" borderId="13" xfId="4" applyFont="1" applyFill="1" applyBorder="1" applyAlignment="1">
      <alignment horizontal="center" vertical="center"/>
    </xf>
    <xf numFmtId="0" fontId="34" fillId="3" borderId="2" xfId="4" applyFont="1" applyFill="1" applyBorder="1" applyAlignment="1">
      <alignment horizontal="center" vertical="center"/>
    </xf>
    <xf numFmtId="0" fontId="34" fillId="0" borderId="13" xfId="4" applyFont="1" applyBorder="1" applyAlignment="1">
      <alignment horizontal="center" vertical="center"/>
    </xf>
    <xf numFmtId="0" fontId="34" fillId="0" borderId="2" xfId="4" applyFont="1" applyBorder="1" applyAlignment="1">
      <alignment horizontal="center" vertical="center"/>
    </xf>
    <xf numFmtId="0" fontId="34" fillId="0" borderId="12" xfId="4" applyFont="1" applyBorder="1" applyAlignment="1">
      <alignment horizontal="center" vertical="center"/>
    </xf>
    <xf numFmtId="0" fontId="34" fillId="0" borderId="20" xfId="4" applyFont="1" applyBorder="1" applyAlignment="1">
      <alignment horizontal="center" vertical="center"/>
    </xf>
    <xf numFmtId="0" fontId="34" fillId="11" borderId="9" xfId="4" applyFont="1" applyFill="1" applyBorder="1" applyAlignment="1">
      <alignment horizontal="center" vertical="center"/>
    </xf>
    <xf numFmtId="0" fontId="34" fillId="11" borderId="8" xfId="4" applyFont="1" applyFill="1" applyBorder="1" applyAlignment="1">
      <alignment horizontal="center" vertical="center"/>
    </xf>
    <xf numFmtId="0" fontId="34" fillId="11" borderId="7" xfId="4" applyFont="1" applyFill="1" applyBorder="1" applyAlignment="1">
      <alignment horizontal="center" vertical="center"/>
    </xf>
    <xf numFmtId="0" fontId="34" fillId="0" borderId="0" xfId="4" applyFont="1" applyAlignment="1">
      <alignment horizontal="left" vertical="center" wrapText="1"/>
    </xf>
    <xf numFmtId="0" fontId="34" fillId="0" borderId="19" xfId="4" applyFont="1" applyBorder="1" applyAlignment="1">
      <alignment horizontal="left" vertical="center" wrapText="1"/>
    </xf>
    <xf numFmtId="0" fontId="34" fillId="0" borderId="0" xfId="4" applyFont="1" applyAlignment="1">
      <alignment horizontal="left" vertical="center"/>
    </xf>
    <xf numFmtId="0" fontId="34" fillId="0" borderId="19" xfId="4" applyFont="1" applyBorder="1" applyAlignment="1">
      <alignment horizontal="left" vertical="center"/>
    </xf>
    <xf numFmtId="0" fontId="6" fillId="2" borderId="9" xfId="4" applyFont="1" applyFill="1" applyBorder="1" applyAlignment="1">
      <alignment horizontal="center" vertical="center" shrinkToFit="1"/>
    </xf>
  </cellXfs>
  <cellStyles count="8">
    <cellStyle name="パーセント 2" xfId="7" xr:uid="{00000000-0005-0000-0000-000001000000}"/>
    <cellStyle name="ハイパーリンク" xfId="5" builtinId="8"/>
    <cellStyle name="標準" xfId="0" builtinId="0"/>
    <cellStyle name="標準 10" xfId="2" xr:uid="{00000000-0005-0000-0000-000004000000}"/>
    <cellStyle name="標準 2" xfId="3" xr:uid="{00000000-0005-0000-0000-000005000000}"/>
    <cellStyle name="標準 3" xfId="1" xr:uid="{00000000-0005-0000-0000-000006000000}"/>
    <cellStyle name="標準 4" xfId="4" xr:uid="{00000000-0005-0000-0000-000007000000}"/>
    <cellStyle name="標準 5" xfId="6" xr:uid="{00000000-0005-0000-0000-000008000000}"/>
  </cellStyles>
  <dxfs count="7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28961</xdr:colOff>
      <xdr:row>82</xdr:row>
      <xdr:rowOff>127683</xdr:rowOff>
    </xdr:from>
    <xdr:to>
      <xdr:col>20</xdr:col>
      <xdr:colOff>276611</xdr:colOff>
      <xdr:row>83</xdr:row>
      <xdr:rowOff>127683</xdr:rowOff>
    </xdr:to>
    <xdr:sp macro="" textlink="">
      <xdr:nvSpPr>
        <xdr:cNvPr id="2" name="二等辺三角形 1">
          <a:extLst>
            <a:ext uri="{FF2B5EF4-FFF2-40B4-BE49-F238E27FC236}">
              <a16:creationId xmlns:a16="http://schemas.microsoft.com/office/drawing/2014/main" id="{00000000-0008-0000-0C00-000002000000}"/>
            </a:ext>
          </a:extLst>
        </xdr:cNvPr>
        <xdr:cNvSpPr/>
      </xdr:nvSpPr>
      <xdr:spPr>
        <a:xfrm flipV="1">
          <a:off x="4448561" y="22673358"/>
          <a:ext cx="4438650" cy="22860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78239</xdr:colOff>
      <xdr:row>124</xdr:row>
      <xdr:rowOff>142874</xdr:rowOff>
    </xdr:from>
    <xdr:to>
      <xdr:col>29</xdr:col>
      <xdr:colOff>64633</xdr:colOff>
      <xdr:row>134</xdr:row>
      <xdr:rowOff>68034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9722302" y="36695062"/>
          <a:ext cx="2320019" cy="2449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Ⅲ</a:t>
          </a:r>
          <a:r>
            <a:rPr kumimoji="1" lang="ja-JP" altLang="en-US" sz="1400"/>
            <a:t>多様な働き方</a:t>
          </a:r>
          <a:endParaRPr kumimoji="1" lang="en-US" altLang="ja-JP" sz="1400"/>
        </a:p>
        <a:p>
          <a:r>
            <a:rPr kumimoji="1" lang="en-US" altLang="ja-JP" sz="1400"/>
            <a:t>【</a:t>
          </a:r>
          <a:r>
            <a:rPr kumimoji="1" lang="ja-JP" altLang="en-US" sz="1400"/>
            <a:t>様式作成上の注意</a:t>
          </a:r>
          <a:r>
            <a:rPr kumimoji="1" lang="en-US" altLang="ja-JP" sz="1400"/>
            <a:t>】</a:t>
          </a:r>
        </a:p>
        <a:p>
          <a:r>
            <a:rPr kumimoji="1" lang="ja-JP" altLang="en-US" sz="1400"/>
            <a:t>イからチのうち、５項目のみ選択して入力を行ってください</a:t>
          </a:r>
          <a:endParaRPr kumimoji="1" lang="en-US" altLang="ja-JP" sz="1400"/>
        </a:p>
        <a:p>
          <a:r>
            <a:rPr kumimoji="1" lang="ja-JP" altLang="en-US" sz="1400"/>
            <a:t>取組の具体的な内容についても記入してください。</a:t>
          </a:r>
        </a:p>
      </xdr:txBody>
    </xdr:sp>
    <xdr:clientData/>
  </xdr:twoCellAnchor>
  <xdr:twoCellAnchor>
    <xdr:from>
      <xdr:col>24</xdr:col>
      <xdr:colOff>312965</xdr:colOff>
      <xdr:row>188</xdr:row>
      <xdr:rowOff>115660</xdr:rowOff>
    </xdr:from>
    <xdr:to>
      <xdr:col>30</xdr:col>
      <xdr:colOff>680357</xdr:colOff>
      <xdr:row>197</xdr:row>
      <xdr:rowOff>207508</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0623778" y="50979160"/>
          <a:ext cx="2367642" cy="2306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Ⅳ</a:t>
          </a:r>
          <a:r>
            <a:rPr kumimoji="1" lang="ja-JP" altLang="en-US" sz="1400"/>
            <a:t>支援力向上のための取組</a:t>
          </a:r>
          <a:endParaRPr kumimoji="1" lang="en-US" altLang="ja-JP" sz="1400"/>
        </a:p>
        <a:p>
          <a:r>
            <a:rPr kumimoji="1" lang="en-US" altLang="ja-JP" sz="1400"/>
            <a:t>【</a:t>
          </a:r>
          <a:r>
            <a:rPr kumimoji="1" lang="ja-JP" altLang="en-US" sz="1400"/>
            <a:t>様式作成上の注意</a:t>
          </a:r>
          <a:r>
            <a:rPr kumimoji="1" lang="en-US" altLang="ja-JP" sz="1400"/>
            <a:t>】</a:t>
          </a:r>
        </a:p>
        <a:p>
          <a:r>
            <a:rPr kumimoji="1" lang="ja-JP" altLang="en-US" sz="1400"/>
            <a:t>イからチのうち、５項目のみ選択して入力を行ってください</a:t>
          </a:r>
          <a:endParaRPr kumimoji="1" lang="en-US" altLang="ja-JP" sz="1400"/>
        </a:p>
        <a:p>
          <a:r>
            <a:rPr kumimoji="1" lang="ja-JP" altLang="en-US" sz="1400"/>
            <a:t>取り組みの具体的な内容についても記入してください。</a:t>
          </a:r>
          <a:endParaRPr kumimoji="1" lang="en-US" altLang="ja-JP" sz="1400"/>
        </a:p>
      </xdr:txBody>
    </xdr:sp>
    <xdr:clientData/>
  </xdr:twoCellAnchor>
  <xdr:twoCellAnchor>
    <xdr:from>
      <xdr:col>23</xdr:col>
      <xdr:colOff>132670</xdr:colOff>
      <xdr:row>3</xdr:row>
      <xdr:rowOff>261937</xdr:rowOff>
    </xdr:from>
    <xdr:to>
      <xdr:col>33</xdr:col>
      <xdr:colOff>108856</xdr:colOff>
      <xdr:row>22</xdr:row>
      <xdr:rowOff>108857</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10093099" y="1078366"/>
          <a:ext cx="4398507" cy="5670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全体</a:t>
          </a:r>
          <a:endParaRPr kumimoji="1" lang="en-US" altLang="ja-JP" sz="1600" b="1">
            <a:solidFill>
              <a:sysClr val="windowText" lastClr="000000"/>
            </a:solidFill>
          </a:endParaRPr>
        </a:p>
        <a:p>
          <a:r>
            <a:rPr kumimoji="1" lang="en-US" altLang="ja-JP" sz="1600" b="1">
              <a:solidFill>
                <a:sysClr val="windowText" lastClr="000000"/>
              </a:solidFill>
            </a:rPr>
            <a:t>【</a:t>
          </a:r>
          <a:r>
            <a:rPr kumimoji="1" lang="ja-JP" altLang="en-US" sz="1600" b="1">
              <a:solidFill>
                <a:sysClr val="windowText" lastClr="000000"/>
              </a:solidFill>
            </a:rPr>
            <a:t>様式作成上の注意</a:t>
          </a:r>
          <a:r>
            <a:rPr kumimoji="1" lang="en-US" altLang="ja-JP" sz="1600" b="1">
              <a:solidFill>
                <a:sysClr val="windowText" lastClr="000000"/>
              </a:solidFill>
            </a:rPr>
            <a:t>】</a:t>
          </a:r>
        </a:p>
        <a:p>
          <a:r>
            <a:rPr kumimoji="1" lang="en-US" altLang="ja-JP" sz="1600" b="1">
              <a:solidFill>
                <a:sysClr val="windowText" lastClr="000000"/>
              </a:solidFill>
            </a:rPr>
            <a:t>※</a:t>
          </a:r>
          <a:r>
            <a:rPr kumimoji="1" lang="ja-JP" altLang="en-US" sz="1600" b="1" u="sng">
              <a:solidFill>
                <a:schemeClr val="accent6">
                  <a:lumMod val="60000"/>
                  <a:lumOff val="40000"/>
                </a:schemeClr>
              </a:solidFill>
            </a:rPr>
            <a:t>緑色のセル</a:t>
          </a:r>
          <a:r>
            <a:rPr kumimoji="1" lang="ja-JP" altLang="en-US" sz="1600" b="1">
              <a:solidFill>
                <a:sysClr val="windowText" lastClr="000000"/>
              </a:solidFill>
            </a:rPr>
            <a:t>のみ入力してください。</a:t>
          </a:r>
          <a:endParaRPr kumimoji="1" lang="en-US" altLang="ja-JP" sz="1600" b="1">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注意１：各種スコア表などについては、すべて自動計算となっていますので、変更しないでください。</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b="1" u="sng">
              <a:solidFill>
                <a:sysClr val="windowText" lastClr="000000"/>
              </a:solidFill>
            </a:rPr>
            <a:t>注意２：算出されたスコアについては、事業者において、要件や合計等が合致しているかを再度確認してください。</a:t>
          </a:r>
          <a:endParaRPr kumimoji="1" lang="en-US" altLang="ja-JP" sz="1600" b="1" u="sng">
            <a:solidFill>
              <a:sysClr val="windowText" lastClr="000000"/>
            </a:solidFill>
          </a:endParaRPr>
        </a:p>
        <a:p>
          <a:endParaRPr kumimoji="1" lang="en-US" altLang="ja-JP" sz="1600" b="1" u="sng">
            <a:solidFill>
              <a:sysClr val="windowText" lastClr="000000"/>
            </a:solidFill>
          </a:endParaRPr>
        </a:p>
        <a:p>
          <a:r>
            <a:rPr kumimoji="1" lang="ja-JP" altLang="en-US" sz="1600" b="1" u="sng">
              <a:solidFill>
                <a:sysClr val="windowText" lastClr="000000"/>
              </a:solidFill>
            </a:rPr>
            <a:t>注意３：スコア算出に当たっては、</a:t>
          </a:r>
          <a:r>
            <a:rPr kumimoji="1" lang="en-US" altLang="ja-JP" sz="1600" b="1" u="sng">
              <a:solidFill>
                <a:sysClr val="windowText" lastClr="000000"/>
              </a:solidFill>
            </a:rPr>
            <a:t>『</a:t>
          </a:r>
          <a:r>
            <a:rPr kumimoji="1" lang="ja-JP" altLang="en-US" sz="1600" b="1" u="sng">
              <a:solidFill>
                <a:sysClr val="windowText" lastClr="000000"/>
              </a:solidFill>
            </a:rPr>
            <a:t>厚生労働大臣の定める事項及び評価方法の留意事項について（就労継続支援</a:t>
          </a:r>
          <a:r>
            <a:rPr kumimoji="1" lang="en-US" altLang="ja-JP" sz="1600" b="1" u="sng">
              <a:solidFill>
                <a:sysClr val="windowText" lastClr="000000"/>
              </a:solidFill>
            </a:rPr>
            <a:t>A</a:t>
          </a:r>
          <a:r>
            <a:rPr kumimoji="1" lang="ja-JP" altLang="en-US" sz="1600" b="1" u="sng">
              <a:solidFill>
                <a:sysClr val="windowText" lastClr="000000"/>
              </a:solidFill>
            </a:rPr>
            <a:t>型）</a:t>
          </a:r>
          <a:r>
            <a:rPr kumimoji="1" lang="en-US" altLang="ja-JP" sz="1600" b="1" u="sng">
              <a:solidFill>
                <a:sysClr val="windowText" lastClr="000000"/>
              </a:solidFill>
            </a:rPr>
            <a:t>』</a:t>
          </a:r>
          <a:r>
            <a:rPr kumimoji="1" lang="ja-JP" altLang="en-US" sz="1600" b="1" u="sng">
              <a:solidFill>
                <a:sysClr val="windowText" lastClr="000000"/>
              </a:solidFill>
            </a:rPr>
            <a:t>（障発０３３０第５号　令和３年３月３０日）を必ずご参照ください。</a:t>
          </a:r>
          <a:endParaRPr kumimoji="1" lang="en-US" altLang="ja-JP" sz="1600" b="1" u="sng">
            <a:solidFill>
              <a:sysClr val="windowText" lastClr="000000"/>
            </a:solidFill>
          </a:endParaRPr>
        </a:p>
      </xdr:txBody>
    </xdr:sp>
    <xdr:clientData/>
  </xdr:twoCellAnchor>
  <xdr:twoCellAnchor>
    <xdr:from>
      <xdr:col>21</xdr:col>
      <xdr:colOff>295956</xdr:colOff>
      <xdr:row>112</xdr:row>
      <xdr:rowOff>170089</xdr:rowOff>
    </xdr:from>
    <xdr:to>
      <xdr:col>30</xdr:col>
      <xdr:colOff>527278</xdr:colOff>
      <xdr:row>119</xdr:row>
      <xdr:rowOff>125867</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9606644" y="32531277"/>
          <a:ext cx="3231697" cy="2313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Ⅱ</a:t>
          </a:r>
          <a:r>
            <a:rPr kumimoji="1" lang="ja-JP" altLang="en-US" sz="1400"/>
            <a:t>生産活動</a:t>
          </a:r>
          <a:endParaRPr kumimoji="1" lang="en-US" altLang="ja-JP" sz="1400"/>
        </a:p>
        <a:p>
          <a:r>
            <a:rPr kumimoji="1" lang="en-US" altLang="ja-JP" sz="1400"/>
            <a:t>【</a:t>
          </a:r>
          <a:r>
            <a:rPr kumimoji="1" lang="ja-JP" altLang="en-US" sz="1400"/>
            <a:t>様式作成上の注意</a:t>
          </a:r>
          <a:r>
            <a:rPr kumimoji="1" lang="en-US" altLang="ja-JP" sz="1400"/>
            <a:t>】</a:t>
          </a:r>
        </a:p>
        <a:p>
          <a:r>
            <a:rPr kumimoji="1" lang="ja-JP" altLang="en-US" sz="1400"/>
            <a:t>新設から１年度（会計年度）のみ経過した事業所については、</a:t>
          </a:r>
          <a:r>
            <a:rPr kumimoji="1" lang="ja-JP" altLang="en-US" sz="1400" u="sng"/>
            <a:t>実績のない年度は「０」を入力</a:t>
          </a:r>
          <a:r>
            <a:rPr kumimoji="1" lang="ja-JP" altLang="en-US" sz="1400"/>
            <a:t>してください。（空白では式が正しく計算されません）</a:t>
          </a:r>
        </a:p>
      </xdr:txBody>
    </xdr:sp>
    <xdr:clientData/>
  </xdr:twoCellAnchor>
  <xdr:twoCellAnchor>
    <xdr:from>
      <xdr:col>25</xdr:col>
      <xdr:colOff>193902</xdr:colOff>
      <xdr:row>245</xdr:row>
      <xdr:rowOff>98651</xdr:rowOff>
    </xdr:from>
    <xdr:to>
      <xdr:col>31</xdr:col>
      <xdr:colOff>585107</xdr:colOff>
      <xdr:row>257</xdr:row>
      <xdr:rowOff>670152</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10838090" y="65297276"/>
          <a:ext cx="2748642" cy="381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Ⅴ</a:t>
          </a:r>
          <a:r>
            <a:rPr kumimoji="1" lang="ja-JP" altLang="en-US" sz="1600"/>
            <a:t>地域連携活動</a:t>
          </a:r>
          <a:endParaRPr kumimoji="1" lang="en-US" altLang="ja-JP" sz="1600"/>
        </a:p>
        <a:p>
          <a:r>
            <a:rPr kumimoji="1" lang="en-US" altLang="ja-JP" sz="1600"/>
            <a:t>【</a:t>
          </a:r>
          <a:r>
            <a:rPr kumimoji="1" lang="ja-JP" altLang="en-US" sz="1600"/>
            <a:t>様式作成上の注意</a:t>
          </a:r>
          <a:r>
            <a:rPr kumimoji="1" lang="en-US" altLang="ja-JP" sz="1600"/>
            <a:t>】</a:t>
          </a:r>
        </a:p>
        <a:p>
          <a:r>
            <a:rPr kumimoji="1" lang="ja-JP" altLang="en-US" sz="1600"/>
            <a:t>「公表方法」の緑色のセル、各要件の「有」の合計４つに●をつけた場合にのみスコアが表示されます。</a:t>
          </a:r>
          <a:endParaRPr kumimoji="1" lang="en-US" altLang="ja-JP" sz="1600"/>
        </a:p>
        <a:p>
          <a:r>
            <a:rPr kumimoji="1" lang="ja-JP" altLang="en-US" sz="1600"/>
            <a:t>要件を確認し、スコアを算定する場合は</a:t>
          </a:r>
          <a:r>
            <a:rPr kumimoji="1" lang="ja-JP" altLang="en-US" sz="1600" u="sng"/>
            <a:t>別添</a:t>
          </a:r>
          <a:r>
            <a:rPr kumimoji="1" lang="en-US" altLang="ja-JP" sz="1600" u="sng"/>
            <a:t>42-2</a:t>
          </a:r>
          <a:r>
            <a:rPr kumimoji="1" lang="ja-JP" altLang="en-US" sz="1600" u="sng"/>
            <a:t>を合わせて提出</a:t>
          </a:r>
          <a:r>
            <a:rPr kumimoji="1" lang="ja-JP" altLang="en-US" sz="1600"/>
            <a:t>してください。</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28961</xdr:colOff>
      <xdr:row>82</xdr:row>
      <xdr:rowOff>127683</xdr:rowOff>
    </xdr:from>
    <xdr:to>
      <xdr:col>20</xdr:col>
      <xdr:colOff>276611</xdr:colOff>
      <xdr:row>83</xdr:row>
      <xdr:rowOff>127683</xdr:rowOff>
    </xdr:to>
    <xdr:sp macro="" textlink="">
      <xdr:nvSpPr>
        <xdr:cNvPr id="2" name="二等辺三角形 1">
          <a:extLst>
            <a:ext uri="{FF2B5EF4-FFF2-40B4-BE49-F238E27FC236}">
              <a16:creationId xmlns:a16="http://schemas.microsoft.com/office/drawing/2014/main" id="{00000000-0008-0000-0D00-000002000000}"/>
            </a:ext>
          </a:extLst>
        </xdr:cNvPr>
        <xdr:cNvSpPr/>
      </xdr:nvSpPr>
      <xdr:spPr>
        <a:xfrm flipV="1">
          <a:off x="4448561" y="22673358"/>
          <a:ext cx="4438650" cy="22860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78239</xdr:colOff>
      <xdr:row>124</xdr:row>
      <xdr:rowOff>142874</xdr:rowOff>
    </xdr:from>
    <xdr:to>
      <xdr:col>29</xdr:col>
      <xdr:colOff>64633</xdr:colOff>
      <xdr:row>134</xdr:row>
      <xdr:rowOff>68034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9555614" y="36223574"/>
          <a:ext cx="2386694" cy="2449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Ⅲ</a:t>
          </a:r>
          <a:r>
            <a:rPr kumimoji="1" lang="ja-JP" altLang="en-US" sz="1400"/>
            <a:t>多様な働き方</a:t>
          </a:r>
          <a:endParaRPr kumimoji="1" lang="en-US" altLang="ja-JP" sz="1400"/>
        </a:p>
        <a:p>
          <a:r>
            <a:rPr kumimoji="1" lang="en-US" altLang="ja-JP" sz="1400"/>
            <a:t>【</a:t>
          </a:r>
          <a:r>
            <a:rPr kumimoji="1" lang="ja-JP" altLang="en-US" sz="1400"/>
            <a:t>様式作成上の注意</a:t>
          </a:r>
          <a:r>
            <a:rPr kumimoji="1" lang="en-US" altLang="ja-JP" sz="1400"/>
            <a:t>】</a:t>
          </a:r>
        </a:p>
        <a:p>
          <a:r>
            <a:rPr kumimoji="1" lang="ja-JP" altLang="en-US" sz="1400"/>
            <a:t>イからチのうち、５項目のみ選択して入力を行ってください</a:t>
          </a:r>
          <a:endParaRPr kumimoji="1" lang="en-US" altLang="ja-JP" sz="1400"/>
        </a:p>
        <a:p>
          <a:r>
            <a:rPr kumimoji="1" lang="ja-JP" altLang="en-US" sz="1400"/>
            <a:t>取組の具体的な内容についても記入してください。</a:t>
          </a:r>
        </a:p>
      </xdr:txBody>
    </xdr:sp>
    <xdr:clientData/>
  </xdr:twoCellAnchor>
  <xdr:twoCellAnchor>
    <xdr:from>
      <xdr:col>24</xdr:col>
      <xdr:colOff>312965</xdr:colOff>
      <xdr:row>188</xdr:row>
      <xdr:rowOff>115660</xdr:rowOff>
    </xdr:from>
    <xdr:to>
      <xdr:col>30</xdr:col>
      <xdr:colOff>680357</xdr:colOff>
      <xdr:row>197</xdr:row>
      <xdr:rowOff>207508</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10476140" y="50398135"/>
          <a:ext cx="2424792" cy="2206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Ⅳ</a:t>
          </a:r>
          <a:r>
            <a:rPr kumimoji="1" lang="ja-JP" altLang="en-US" sz="1400"/>
            <a:t>支援力向上のための取組</a:t>
          </a:r>
          <a:endParaRPr kumimoji="1" lang="en-US" altLang="ja-JP" sz="1400"/>
        </a:p>
        <a:p>
          <a:r>
            <a:rPr kumimoji="1" lang="en-US" altLang="ja-JP" sz="1400"/>
            <a:t>【</a:t>
          </a:r>
          <a:r>
            <a:rPr kumimoji="1" lang="ja-JP" altLang="en-US" sz="1400"/>
            <a:t>様式作成上の注意</a:t>
          </a:r>
          <a:r>
            <a:rPr kumimoji="1" lang="en-US" altLang="ja-JP" sz="1400"/>
            <a:t>】</a:t>
          </a:r>
        </a:p>
        <a:p>
          <a:r>
            <a:rPr kumimoji="1" lang="ja-JP" altLang="en-US" sz="1400"/>
            <a:t>イからチのうち、５項目のみ選択して入力を行ってください</a:t>
          </a:r>
          <a:endParaRPr kumimoji="1" lang="en-US" altLang="ja-JP" sz="1400"/>
        </a:p>
        <a:p>
          <a:r>
            <a:rPr kumimoji="1" lang="ja-JP" altLang="en-US" sz="1400"/>
            <a:t>取り組みの具体的な内容についても記入してください。</a:t>
          </a:r>
          <a:endParaRPr kumimoji="1" lang="en-US" altLang="ja-JP" sz="1400"/>
        </a:p>
      </xdr:txBody>
    </xdr:sp>
    <xdr:clientData/>
  </xdr:twoCellAnchor>
  <xdr:twoCellAnchor>
    <xdr:from>
      <xdr:col>23</xdr:col>
      <xdr:colOff>132671</xdr:colOff>
      <xdr:row>3</xdr:row>
      <xdr:rowOff>261937</xdr:rowOff>
    </xdr:from>
    <xdr:to>
      <xdr:col>32</xdr:col>
      <xdr:colOff>47625</xdr:colOff>
      <xdr:row>16</xdr:row>
      <xdr:rowOff>295956</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9952946" y="1062037"/>
          <a:ext cx="3686854" cy="3853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rPr>
            <a:t>全体</a:t>
          </a:r>
          <a:endParaRPr kumimoji="1" lang="en-US" altLang="ja-JP" sz="1600" b="1">
            <a:solidFill>
              <a:sysClr val="windowText" lastClr="000000"/>
            </a:solidFill>
          </a:endParaRPr>
        </a:p>
        <a:p>
          <a:r>
            <a:rPr kumimoji="1" lang="en-US" altLang="ja-JP" sz="1600" b="1">
              <a:solidFill>
                <a:sysClr val="windowText" lastClr="000000"/>
              </a:solidFill>
            </a:rPr>
            <a:t>【</a:t>
          </a:r>
          <a:r>
            <a:rPr kumimoji="1" lang="ja-JP" altLang="en-US" sz="1600" b="1">
              <a:solidFill>
                <a:sysClr val="windowText" lastClr="000000"/>
              </a:solidFill>
            </a:rPr>
            <a:t>様式作成上の注意</a:t>
          </a:r>
          <a:r>
            <a:rPr kumimoji="1" lang="en-US" altLang="ja-JP" sz="1600" b="1">
              <a:solidFill>
                <a:sysClr val="windowText" lastClr="000000"/>
              </a:solidFill>
            </a:rPr>
            <a:t>】</a:t>
          </a:r>
        </a:p>
        <a:p>
          <a:r>
            <a:rPr kumimoji="1" lang="en-US" altLang="ja-JP" sz="1600" b="1">
              <a:solidFill>
                <a:sysClr val="windowText" lastClr="000000"/>
              </a:solidFill>
            </a:rPr>
            <a:t>※</a:t>
          </a:r>
          <a:r>
            <a:rPr kumimoji="1" lang="ja-JP" altLang="en-US" sz="1600" b="1" u="sng">
              <a:solidFill>
                <a:schemeClr val="accent6">
                  <a:lumMod val="60000"/>
                  <a:lumOff val="40000"/>
                </a:schemeClr>
              </a:solidFill>
            </a:rPr>
            <a:t>緑色のセル</a:t>
          </a:r>
          <a:r>
            <a:rPr kumimoji="1" lang="ja-JP" altLang="en-US" sz="1600" b="1">
              <a:solidFill>
                <a:sysClr val="windowText" lastClr="000000"/>
              </a:solidFill>
            </a:rPr>
            <a:t>のみ入力してください。</a:t>
          </a:r>
          <a:endParaRPr kumimoji="1" lang="en-US" altLang="ja-JP" sz="1600" b="1">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各種スコア表などについては、すべて自動計算となっていますので、変更しないでください。</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u="sng">
              <a:solidFill>
                <a:sysClr val="windowText" lastClr="000000"/>
              </a:solidFill>
            </a:rPr>
            <a:t>算出されたスコアについては、事業者において、要件や合計等が合致しているかを再度確認してください。</a:t>
          </a:r>
          <a:endParaRPr kumimoji="1" lang="en-US" altLang="ja-JP" sz="1600" u="sng">
            <a:solidFill>
              <a:sysClr val="windowText" lastClr="000000"/>
            </a:solidFill>
          </a:endParaRPr>
        </a:p>
      </xdr:txBody>
    </xdr:sp>
    <xdr:clientData/>
  </xdr:twoCellAnchor>
  <xdr:twoCellAnchor>
    <xdr:from>
      <xdr:col>21</xdr:col>
      <xdr:colOff>295956</xdr:colOff>
      <xdr:row>112</xdr:row>
      <xdr:rowOff>170089</xdr:rowOff>
    </xdr:from>
    <xdr:to>
      <xdr:col>30</xdr:col>
      <xdr:colOff>527278</xdr:colOff>
      <xdr:row>119</xdr:row>
      <xdr:rowOff>125867</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9430431" y="32069314"/>
          <a:ext cx="3317422" cy="2308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Ⅱ</a:t>
          </a:r>
          <a:r>
            <a:rPr kumimoji="1" lang="ja-JP" altLang="en-US" sz="1400"/>
            <a:t>生産活動</a:t>
          </a:r>
          <a:endParaRPr kumimoji="1" lang="en-US" altLang="ja-JP" sz="1400"/>
        </a:p>
        <a:p>
          <a:r>
            <a:rPr kumimoji="1" lang="en-US" altLang="ja-JP" sz="1400"/>
            <a:t>【</a:t>
          </a:r>
          <a:r>
            <a:rPr kumimoji="1" lang="ja-JP" altLang="en-US" sz="1400"/>
            <a:t>様式作成上の注意</a:t>
          </a:r>
          <a:r>
            <a:rPr kumimoji="1" lang="en-US" altLang="ja-JP" sz="1400"/>
            <a:t>】</a:t>
          </a:r>
        </a:p>
        <a:p>
          <a:r>
            <a:rPr kumimoji="1" lang="ja-JP" altLang="en-US" sz="1400"/>
            <a:t>新設から１年度（会計年度）のみ経過した事業所については、</a:t>
          </a:r>
          <a:r>
            <a:rPr kumimoji="1" lang="ja-JP" altLang="en-US" sz="1400" u="sng"/>
            <a:t>実績のない年度は「０」を入力</a:t>
          </a:r>
          <a:r>
            <a:rPr kumimoji="1" lang="ja-JP" altLang="en-US" sz="1400"/>
            <a:t>してください。（空白では式が正しく計算されません）</a:t>
          </a:r>
        </a:p>
      </xdr:txBody>
    </xdr:sp>
    <xdr:clientData/>
  </xdr:twoCellAnchor>
  <xdr:twoCellAnchor>
    <xdr:from>
      <xdr:col>25</xdr:col>
      <xdr:colOff>193902</xdr:colOff>
      <xdr:row>245</xdr:row>
      <xdr:rowOff>98651</xdr:rowOff>
    </xdr:from>
    <xdr:to>
      <xdr:col>31</xdr:col>
      <xdr:colOff>585107</xdr:colOff>
      <xdr:row>257</xdr:row>
      <xdr:rowOff>670152</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10699977" y="64659101"/>
          <a:ext cx="2791505" cy="3886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Ⅴ</a:t>
          </a:r>
          <a:r>
            <a:rPr kumimoji="1" lang="ja-JP" altLang="en-US" sz="1600"/>
            <a:t>地域連携活動</a:t>
          </a:r>
          <a:endParaRPr kumimoji="1" lang="en-US" altLang="ja-JP" sz="1600"/>
        </a:p>
        <a:p>
          <a:r>
            <a:rPr kumimoji="1" lang="en-US" altLang="ja-JP" sz="1600"/>
            <a:t>【</a:t>
          </a:r>
          <a:r>
            <a:rPr kumimoji="1" lang="ja-JP" altLang="en-US" sz="1600"/>
            <a:t>様式作成上の注意</a:t>
          </a:r>
          <a:r>
            <a:rPr kumimoji="1" lang="en-US" altLang="ja-JP" sz="1600"/>
            <a:t>】</a:t>
          </a:r>
        </a:p>
        <a:p>
          <a:r>
            <a:rPr kumimoji="1" lang="ja-JP" altLang="en-US" sz="1600"/>
            <a:t>「公表方法」の緑色のセル、各要件の「有」の合計４つに●をつけた場合にのみスコアが表示されます。</a:t>
          </a:r>
          <a:endParaRPr kumimoji="1" lang="en-US" altLang="ja-JP" sz="1600"/>
        </a:p>
        <a:p>
          <a:r>
            <a:rPr kumimoji="1" lang="ja-JP" altLang="en-US" sz="1600"/>
            <a:t>要件を確認し、スコアを算定する場合は</a:t>
          </a:r>
          <a:r>
            <a:rPr kumimoji="1" lang="ja-JP" altLang="en-US" sz="1600" u="sng"/>
            <a:t>別添</a:t>
          </a:r>
          <a:r>
            <a:rPr kumimoji="1" lang="en-US" altLang="ja-JP" sz="1600" u="sng"/>
            <a:t>42-2</a:t>
          </a:r>
          <a:r>
            <a:rPr kumimoji="1" lang="ja-JP" altLang="en-US" sz="1600" u="sng"/>
            <a:t>を合わせて提出</a:t>
          </a:r>
          <a:r>
            <a:rPr kumimoji="1" lang="ja-JP" altLang="en-US" sz="1600"/>
            <a:t>してください。</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26666;&#24335;&#20250;&#31038;&#30495;&#32854;-&#12527;&#12540;&#12463;&#12469;&#12509;&#12540;&#12488;&#38738;&#33865;-219645021827686/" TargetMode="External"/><Relationship Id="rId1" Type="http://schemas.openxmlformats.org/officeDocument/2006/relationships/hyperlink" Target="https://www.facebook.com/&#26666;&#24335;&#20250;&#31038;&#30495;&#32854;-&#12527;&#12540;&#12463;&#12469;&#12509;&#12540;&#12488;&#38738;&#33865;-21964502182768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337"/>
  <sheetViews>
    <sheetView tabSelected="1" view="pageBreakPreview" zoomScale="120" zoomScaleNormal="70" zoomScaleSheetLayoutView="120" workbookViewId="0">
      <selection activeCell="S6" sqref="S6"/>
    </sheetView>
  </sheetViews>
  <sheetFormatPr defaultColWidth="9" defaultRowHeight="14.25" x14ac:dyDescent="0.4"/>
  <cols>
    <col min="1" max="1" width="4.875" style="2" customWidth="1"/>
    <col min="2" max="2" width="9.625" style="2" customWidth="1"/>
    <col min="3" max="3" width="6.25" style="2" customWidth="1"/>
    <col min="4" max="20" width="5.5" style="2" customWidth="1"/>
    <col min="21" max="21" width="6.875" style="2" customWidth="1"/>
    <col min="22" max="30" width="4.5" style="2" customWidth="1"/>
    <col min="31" max="16384" width="9" style="2"/>
  </cols>
  <sheetData>
    <row r="1" spans="1:23" ht="21.6" customHeight="1" x14ac:dyDescent="0.4">
      <c r="A1" s="2" t="s">
        <v>15</v>
      </c>
      <c r="V1" s="3" t="s">
        <v>16</v>
      </c>
      <c r="W1" s="2" t="s">
        <v>340</v>
      </c>
    </row>
    <row r="2" spans="1:23" ht="21.6" customHeight="1" x14ac:dyDescent="0.4">
      <c r="O2" s="135">
        <v>5</v>
      </c>
      <c r="P2" s="135"/>
      <c r="Q2" s="4" t="s">
        <v>19</v>
      </c>
      <c r="R2" s="5">
        <v>4</v>
      </c>
      <c r="S2" s="4" t="s">
        <v>20</v>
      </c>
      <c r="T2" s="5">
        <v>5</v>
      </c>
      <c r="U2" s="4" t="s">
        <v>22</v>
      </c>
      <c r="V2" s="3"/>
      <c r="W2" s="2" t="s">
        <v>341</v>
      </c>
    </row>
    <row r="3" spans="1:23" ht="21.6" customHeight="1" x14ac:dyDescent="0.4">
      <c r="A3" s="136"/>
      <c r="B3" s="136"/>
      <c r="C3" s="136"/>
      <c r="D3" s="136"/>
      <c r="E3" s="136"/>
      <c r="F3" s="136"/>
      <c r="G3" s="136"/>
      <c r="H3" s="136"/>
      <c r="I3" s="136"/>
      <c r="J3" s="136"/>
      <c r="K3" s="136"/>
      <c r="L3" s="136"/>
      <c r="M3" s="136"/>
      <c r="N3" s="136"/>
      <c r="O3" s="136"/>
      <c r="P3" s="136"/>
      <c r="Q3" s="136"/>
      <c r="R3" s="136"/>
      <c r="S3" s="136"/>
      <c r="T3" s="136"/>
      <c r="U3" s="136"/>
      <c r="V3" s="4" t="s">
        <v>24</v>
      </c>
      <c r="W3" s="2" t="s">
        <v>342</v>
      </c>
    </row>
    <row r="4" spans="1:23" ht="25.5" customHeight="1" x14ac:dyDescent="0.4">
      <c r="A4" s="136" t="s">
        <v>25</v>
      </c>
      <c r="B4" s="136"/>
      <c r="C4" s="136"/>
      <c r="D4" s="136"/>
      <c r="E4" s="136"/>
      <c r="F4" s="136"/>
      <c r="G4" s="136"/>
      <c r="H4" s="136"/>
      <c r="I4" s="136"/>
      <c r="J4" s="136"/>
      <c r="K4" s="136"/>
      <c r="L4" s="136"/>
      <c r="M4" s="136"/>
      <c r="N4" s="136"/>
      <c r="O4" s="136"/>
      <c r="P4" s="136"/>
      <c r="Q4" s="136"/>
      <c r="R4" s="136"/>
      <c r="S4" s="136"/>
      <c r="T4" s="136"/>
      <c r="U4" s="136"/>
      <c r="V4" s="4"/>
      <c r="W4" s="2" t="s">
        <v>343</v>
      </c>
    </row>
    <row r="5" spans="1:23" ht="25.5" customHeight="1" x14ac:dyDescent="0.4">
      <c r="A5" s="137" t="s">
        <v>26</v>
      </c>
      <c r="B5" s="137"/>
      <c r="C5" s="137"/>
      <c r="D5" s="137"/>
      <c r="E5" s="137"/>
      <c r="F5" s="137"/>
      <c r="G5" s="137"/>
      <c r="H5" s="137"/>
      <c r="I5" s="137"/>
      <c r="J5" s="137"/>
      <c r="K5" s="137"/>
      <c r="L5" s="137"/>
      <c r="M5" s="137"/>
      <c r="N5" s="137"/>
      <c r="O5" s="137"/>
      <c r="P5" s="137"/>
      <c r="Q5" s="137"/>
      <c r="R5" s="137"/>
      <c r="S5" s="137"/>
      <c r="T5" s="137"/>
      <c r="U5" s="137"/>
      <c r="V5" s="4"/>
      <c r="W5" s="2" t="s">
        <v>344</v>
      </c>
    </row>
    <row r="6" spans="1:23" ht="21.6" customHeight="1" x14ac:dyDescent="0.4">
      <c r="W6" s="2" t="s">
        <v>345</v>
      </c>
    </row>
    <row r="7" spans="1:23" ht="21.6" customHeight="1" x14ac:dyDescent="0.4">
      <c r="A7" s="138" t="s">
        <v>27</v>
      </c>
      <c r="B7" s="138"/>
      <c r="C7" s="138"/>
      <c r="D7" s="138"/>
      <c r="E7" s="138"/>
      <c r="F7" s="138"/>
      <c r="G7" s="138"/>
      <c r="H7" s="138"/>
      <c r="I7" s="138"/>
      <c r="J7" s="138"/>
      <c r="K7" s="138"/>
      <c r="L7" s="138"/>
      <c r="M7" s="138"/>
      <c r="N7" s="138"/>
      <c r="O7" s="138"/>
      <c r="P7" s="138"/>
      <c r="Q7" s="138"/>
      <c r="R7" s="138"/>
      <c r="S7" s="138"/>
      <c r="T7" s="138"/>
      <c r="U7" s="138"/>
    </row>
    <row r="8" spans="1:23" ht="21.6" customHeight="1" x14ac:dyDescent="0.4">
      <c r="B8" s="6" t="s">
        <v>29</v>
      </c>
      <c r="C8" s="7"/>
      <c r="D8" s="7"/>
      <c r="E8" s="139" t="s">
        <v>346</v>
      </c>
      <c r="F8" s="140"/>
      <c r="G8" s="140"/>
      <c r="H8" s="140"/>
      <c r="I8" s="140"/>
      <c r="J8" s="140"/>
      <c r="K8" s="140"/>
      <c r="L8" s="140"/>
      <c r="M8" s="140"/>
      <c r="N8" s="140"/>
      <c r="O8" s="140"/>
      <c r="P8" s="140"/>
      <c r="Q8" s="140"/>
      <c r="R8" s="140"/>
      <c r="S8" s="140"/>
      <c r="T8" s="140"/>
      <c r="U8" s="141"/>
    </row>
    <row r="9" spans="1:23" ht="21.6" customHeight="1" x14ac:dyDescent="0.4">
      <c r="B9" s="6" t="s">
        <v>30</v>
      </c>
      <c r="C9" s="7"/>
      <c r="D9" s="7"/>
      <c r="E9" s="119" t="s">
        <v>347</v>
      </c>
      <c r="F9" s="120"/>
      <c r="G9" s="120"/>
      <c r="H9" s="120"/>
      <c r="I9" s="120"/>
      <c r="J9" s="120"/>
      <c r="K9" s="120"/>
      <c r="L9" s="120"/>
      <c r="M9" s="120"/>
      <c r="N9" s="120"/>
      <c r="O9" s="120"/>
      <c r="P9" s="120"/>
      <c r="Q9" s="120"/>
      <c r="R9" s="120"/>
      <c r="S9" s="120"/>
      <c r="T9" s="120"/>
      <c r="U9" s="121"/>
    </row>
    <row r="10" spans="1:23" ht="21.6" customHeight="1" x14ac:dyDescent="0.4">
      <c r="B10" s="122" t="s">
        <v>31</v>
      </c>
      <c r="C10" s="123"/>
      <c r="D10" s="124"/>
      <c r="E10" s="3" t="s">
        <v>32</v>
      </c>
      <c r="F10" s="125" t="s">
        <v>33</v>
      </c>
      <c r="G10" s="126"/>
      <c r="H10" s="126"/>
      <c r="I10" s="126"/>
      <c r="J10" s="126"/>
      <c r="K10" s="127"/>
      <c r="L10" s="128" t="s">
        <v>34</v>
      </c>
      <c r="M10" s="129"/>
      <c r="N10" s="130"/>
      <c r="O10" s="131">
        <v>27</v>
      </c>
      <c r="P10" s="131"/>
      <c r="Q10" s="3" t="s">
        <v>19</v>
      </c>
      <c r="R10" s="8">
        <v>9</v>
      </c>
      <c r="S10" s="3" t="s">
        <v>36</v>
      </c>
      <c r="T10" s="8">
        <v>1</v>
      </c>
      <c r="U10" s="3" t="s">
        <v>37</v>
      </c>
    </row>
    <row r="11" spans="1:23" ht="21.6" customHeight="1" x14ac:dyDescent="0.4"/>
    <row r="12" spans="1:23" ht="21.6" customHeight="1" x14ac:dyDescent="0.4">
      <c r="A12" s="2" t="s">
        <v>38</v>
      </c>
    </row>
    <row r="13" spans="1:23" ht="21.6" customHeight="1" x14ac:dyDescent="0.4">
      <c r="B13" s="128" t="s">
        <v>39</v>
      </c>
      <c r="C13" s="129"/>
      <c r="D13" s="130"/>
      <c r="E13" s="9" t="s">
        <v>32</v>
      </c>
      <c r="F13" s="10" t="s">
        <v>40</v>
      </c>
      <c r="G13" s="11"/>
      <c r="H13" s="10" t="s">
        <v>41</v>
      </c>
      <c r="K13" s="128" t="s">
        <v>42</v>
      </c>
      <c r="L13" s="129"/>
      <c r="M13" s="130"/>
      <c r="N13" s="132">
        <v>4</v>
      </c>
      <c r="O13" s="133"/>
      <c r="P13" s="134"/>
      <c r="Q13" s="3" t="s">
        <v>19</v>
      </c>
      <c r="R13" s="8">
        <v>5</v>
      </c>
      <c r="S13" s="3" t="s">
        <v>36</v>
      </c>
      <c r="T13" s="8">
        <v>7</v>
      </c>
      <c r="U13" s="3" t="s">
        <v>37</v>
      </c>
    </row>
    <row r="14" spans="1:23" ht="21.6" customHeight="1" x14ac:dyDescent="0.4">
      <c r="B14" s="147" t="s">
        <v>43</v>
      </c>
      <c r="C14" s="148"/>
      <c r="D14" s="149"/>
      <c r="E14" s="156" t="s">
        <v>32</v>
      </c>
      <c r="F14" s="158" t="s">
        <v>44</v>
      </c>
      <c r="G14" s="158"/>
      <c r="H14" s="158"/>
      <c r="I14" s="158"/>
      <c r="J14" s="158"/>
      <c r="K14" s="158"/>
      <c r="L14" s="158"/>
      <c r="M14" s="158"/>
      <c r="N14" s="158"/>
      <c r="O14" s="158"/>
      <c r="P14" s="158"/>
      <c r="Q14" s="158"/>
      <c r="R14" s="158"/>
      <c r="S14" s="158"/>
      <c r="T14" s="158"/>
      <c r="U14" s="158"/>
    </row>
    <row r="15" spans="1:23" ht="39.75" customHeight="1" x14ac:dyDescent="0.4">
      <c r="B15" s="150"/>
      <c r="C15" s="151"/>
      <c r="D15" s="152"/>
      <c r="E15" s="157"/>
      <c r="F15" s="159" t="s">
        <v>45</v>
      </c>
      <c r="G15" s="160"/>
      <c r="H15" s="161" t="s">
        <v>348</v>
      </c>
      <c r="I15" s="162"/>
      <c r="J15" s="162"/>
      <c r="K15" s="162"/>
      <c r="L15" s="162"/>
      <c r="M15" s="162"/>
      <c r="N15" s="162"/>
      <c r="O15" s="162"/>
      <c r="P15" s="162"/>
      <c r="Q15" s="162"/>
      <c r="R15" s="162"/>
      <c r="S15" s="162"/>
      <c r="T15" s="162"/>
      <c r="U15" s="162"/>
    </row>
    <row r="16" spans="1:23" ht="21.6" customHeight="1" x14ac:dyDescent="0.4">
      <c r="B16" s="150"/>
      <c r="C16" s="151"/>
      <c r="D16" s="152"/>
      <c r="E16" s="163"/>
      <c r="F16" s="158" t="s">
        <v>46</v>
      </c>
      <c r="G16" s="158"/>
      <c r="H16" s="158"/>
      <c r="I16" s="158"/>
      <c r="J16" s="158"/>
      <c r="K16" s="158"/>
      <c r="L16" s="158"/>
      <c r="M16" s="158"/>
      <c r="N16" s="158"/>
      <c r="O16" s="158"/>
      <c r="P16" s="158"/>
      <c r="Q16" s="158"/>
      <c r="R16" s="158"/>
      <c r="S16" s="158"/>
      <c r="T16" s="158"/>
      <c r="U16" s="158"/>
    </row>
    <row r="17" spans="1:21" ht="24.75" customHeight="1" x14ac:dyDescent="0.4">
      <c r="B17" s="153"/>
      <c r="C17" s="154"/>
      <c r="D17" s="155"/>
      <c r="E17" s="164"/>
      <c r="F17" s="159" t="s">
        <v>47</v>
      </c>
      <c r="G17" s="165"/>
      <c r="H17" s="165"/>
      <c r="I17" s="160"/>
      <c r="J17" s="158" t="s">
        <v>349</v>
      </c>
      <c r="K17" s="158"/>
      <c r="L17" s="158"/>
      <c r="M17" s="158"/>
      <c r="N17" s="158"/>
      <c r="O17" s="158"/>
      <c r="P17" s="158"/>
      <c r="Q17" s="158"/>
      <c r="R17" s="158"/>
      <c r="S17" s="158"/>
      <c r="T17" s="158"/>
      <c r="U17" s="158"/>
    </row>
    <row r="18" spans="1:21" ht="21.6" customHeight="1" x14ac:dyDescent="0.4">
      <c r="A18" s="12"/>
      <c r="B18" s="12"/>
      <c r="C18" s="12"/>
      <c r="D18" s="12"/>
      <c r="E18" s="12"/>
    </row>
    <row r="19" spans="1:21" ht="27" customHeight="1" x14ac:dyDescent="0.4">
      <c r="A19" s="2" t="s">
        <v>48</v>
      </c>
      <c r="G19" s="2" t="s">
        <v>49</v>
      </c>
    </row>
    <row r="20" spans="1:21" ht="27" customHeight="1" x14ac:dyDescent="0.4">
      <c r="C20" s="2" t="s">
        <v>50</v>
      </c>
    </row>
    <row r="21" spans="1:21" ht="27" customHeight="1" x14ac:dyDescent="0.4">
      <c r="B21" s="3" t="str">
        <f>IF(S28&gt;=170,$V$1,"")</f>
        <v/>
      </c>
      <c r="C21" s="142" t="s">
        <v>51</v>
      </c>
      <c r="D21" s="142"/>
      <c r="E21" s="142"/>
      <c r="F21" s="142"/>
      <c r="G21" s="142"/>
      <c r="I21" s="143" t="s">
        <v>52</v>
      </c>
      <c r="J21" s="143"/>
      <c r="K21" s="143"/>
      <c r="L21" s="143"/>
      <c r="M21" s="143"/>
      <c r="N21" s="143" t="s">
        <v>53</v>
      </c>
      <c r="O21" s="143"/>
      <c r="P21" s="143"/>
      <c r="Q21" s="143"/>
      <c r="R21" s="143"/>
      <c r="S21" s="143"/>
      <c r="T21" s="144" t="s">
        <v>54</v>
      </c>
      <c r="U21" s="144"/>
    </row>
    <row r="22" spans="1:21" ht="27" customHeight="1" x14ac:dyDescent="0.4">
      <c r="B22" s="3" t="str">
        <f>IF(AND(S28&lt;170,S28&gt;=150),$V$1,"")</f>
        <v/>
      </c>
      <c r="C22" s="142" t="s">
        <v>55</v>
      </c>
      <c r="D22" s="142"/>
      <c r="E22" s="142"/>
      <c r="F22" s="142"/>
      <c r="G22" s="142"/>
      <c r="I22" s="142" t="s">
        <v>56</v>
      </c>
      <c r="J22" s="142"/>
      <c r="K22" s="142"/>
      <c r="L22" s="142"/>
      <c r="M22" s="142"/>
      <c r="N22" s="145" t="str">
        <f>IFERROR(VLOOKUP($V$1,K102:U109,3,FALSE),0)</f>
        <v>四時間以上四時間三十分未満</v>
      </c>
      <c r="O22" s="145"/>
      <c r="P22" s="145"/>
      <c r="Q22" s="145"/>
      <c r="R22" s="145"/>
      <c r="S22" s="145"/>
      <c r="T22" s="146">
        <f>U78</f>
        <v>40</v>
      </c>
      <c r="U22" s="146"/>
    </row>
    <row r="23" spans="1:21" ht="27" customHeight="1" x14ac:dyDescent="0.4">
      <c r="B23" s="3" t="str">
        <f>IF(AND(S28&lt;150,S28&gt;=130),$V$1,"")</f>
        <v/>
      </c>
      <c r="C23" s="142" t="s">
        <v>57</v>
      </c>
      <c r="D23" s="142"/>
      <c r="E23" s="142"/>
      <c r="F23" s="142"/>
      <c r="G23" s="142"/>
      <c r="I23" s="145" t="s">
        <v>58</v>
      </c>
      <c r="J23" s="145"/>
      <c r="K23" s="145"/>
      <c r="L23" s="145"/>
      <c r="M23" s="145"/>
      <c r="N23" s="166" t="str">
        <f>IFERROR(VLOOKUP($V$1,A121:U124,3,FALSE),0)</f>
        <v>各年度における生産活動収支がいずれも当該各年度に利用者に支払う賃金の総額以上でない</v>
      </c>
      <c r="O23" s="166"/>
      <c r="P23" s="166"/>
      <c r="Q23" s="166"/>
      <c r="R23" s="166"/>
      <c r="S23" s="166"/>
      <c r="T23" s="146">
        <f t="shared" ref="T23" si="0">U79</f>
        <v>5</v>
      </c>
      <c r="U23" s="146"/>
    </row>
    <row r="24" spans="1:21" ht="27" customHeight="1" x14ac:dyDescent="0.4">
      <c r="B24" s="3" t="str">
        <f>IF(AND(S28&lt;130,S28&gt;=105),$V$1,"")</f>
        <v>●</v>
      </c>
      <c r="C24" s="142" t="s">
        <v>59</v>
      </c>
      <c r="D24" s="142"/>
      <c r="E24" s="142"/>
      <c r="F24" s="142"/>
      <c r="G24" s="142"/>
      <c r="I24" s="145"/>
      <c r="J24" s="145"/>
      <c r="K24" s="145"/>
      <c r="L24" s="145"/>
      <c r="M24" s="145"/>
      <c r="N24" s="166"/>
      <c r="O24" s="166"/>
      <c r="P24" s="166"/>
      <c r="Q24" s="166"/>
      <c r="R24" s="166"/>
      <c r="S24" s="166"/>
      <c r="T24" s="146"/>
      <c r="U24" s="146"/>
    </row>
    <row r="25" spans="1:21" ht="27" customHeight="1" x14ac:dyDescent="0.4">
      <c r="B25" s="3" t="str">
        <f>IF(AND(S28&lt;105.5,S28&gt;=80),$V$1,"")</f>
        <v/>
      </c>
      <c r="C25" s="142" t="s">
        <v>60</v>
      </c>
      <c r="D25" s="142"/>
      <c r="E25" s="142"/>
      <c r="F25" s="142"/>
      <c r="G25" s="142"/>
      <c r="I25" s="125" t="s">
        <v>61</v>
      </c>
      <c r="J25" s="126"/>
      <c r="K25" s="126"/>
      <c r="L25" s="126"/>
      <c r="M25" s="127"/>
      <c r="N25" s="167" t="str">
        <f>IFERROR(VLOOKUP($V$1,$F$186:$R$188,3,FALSE),0)</f>
        <v>合計点が八点以上である</v>
      </c>
      <c r="O25" s="168"/>
      <c r="P25" s="168"/>
      <c r="Q25" s="168"/>
      <c r="R25" s="168"/>
      <c r="S25" s="169"/>
      <c r="T25" s="128">
        <f>U80</f>
        <v>35</v>
      </c>
      <c r="U25" s="130"/>
    </row>
    <row r="26" spans="1:21" ht="27" customHeight="1" x14ac:dyDescent="0.4">
      <c r="B26" s="3" t="str">
        <f>IF(AND(S28&lt;80,S28&gt;=60),$V$1,"")</f>
        <v/>
      </c>
      <c r="C26" s="142" t="s">
        <v>62</v>
      </c>
      <c r="D26" s="142"/>
      <c r="E26" s="142"/>
      <c r="F26" s="142"/>
      <c r="G26" s="142"/>
      <c r="I26" s="167" t="s">
        <v>63</v>
      </c>
      <c r="J26" s="168"/>
      <c r="K26" s="168"/>
      <c r="L26" s="168"/>
      <c r="M26" s="169"/>
      <c r="N26" s="125" t="str">
        <f>IFERROR(VLOOKUP($V$1,$F$243:$R$245,3,FALSE),0)</f>
        <v>合計点が八点以上である</v>
      </c>
      <c r="O26" s="126"/>
      <c r="P26" s="126"/>
      <c r="Q26" s="126"/>
      <c r="R26" s="126"/>
      <c r="S26" s="127"/>
      <c r="T26" s="128">
        <f>U81</f>
        <v>35</v>
      </c>
      <c r="U26" s="130"/>
    </row>
    <row r="27" spans="1:21" ht="27" customHeight="1" thickBot="1" x14ac:dyDescent="0.45">
      <c r="A27" s="12"/>
      <c r="B27" s="3" t="str">
        <f>IF(AND(S28&lt;60,S28&lt;&gt;0),$V$1,"")</f>
        <v/>
      </c>
      <c r="C27" s="145" t="s">
        <v>64</v>
      </c>
      <c r="D27" s="145"/>
      <c r="E27" s="145"/>
      <c r="F27" s="145"/>
      <c r="G27" s="145"/>
      <c r="I27" s="125" t="s">
        <v>65</v>
      </c>
      <c r="J27" s="126"/>
      <c r="K27" s="126"/>
      <c r="L27" s="126"/>
      <c r="M27" s="127"/>
      <c r="N27" s="125" t="str">
        <f>IF($G$249=10,"実施あり","なし")</f>
        <v>実施あり</v>
      </c>
      <c r="O27" s="126"/>
      <c r="P27" s="126"/>
      <c r="Q27" s="126"/>
      <c r="R27" s="126"/>
      <c r="S27" s="179"/>
      <c r="T27" s="180">
        <f>U82</f>
        <v>10</v>
      </c>
      <c r="U27" s="130"/>
    </row>
    <row r="28" spans="1:21" ht="27" customHeight="1" thickBot="1" x14ac:dyDescent="0.45">
      <c r="A28" s="13"/>
      <c r="B28" s="8"/>
      <c r="C28" s="170" t="s">
        <v>66</v>
      </c>
      <c r="D28" s="171"/>
      <c r="E28" s="171"/>
      <c r="F28" s="171"/>
      <c r="G28" s="172"/>
      <c r="H28" s="14"/>
      <c r="I28" s="14"/>
      <c r="J28" s="14"/>
      <c r="K28" s="14"/>
      <c r="L28" s="14"/>
      <c r="M28" s="14"/>
      <c r="N28" s="14"/>
      <c r="O28" s="2" t="s">
        <v>67</v>
      </c>
      <c r="S28" s="173">
        <f>K86</f>
        <v>125</v>
      </c>
      <c r="T28" s="174"/>
      <c r="U28" s="2" t="s">
        <v>69</v>
      </c>
    </row>
    <row r="29" spans="1:21" ht="27" customHeight="1" x14ac:dyDescent="0.4">
      <c r="A29" s="13"/>
      <c r="B29" s="13"/>
      <c r="C29" s="14"/>
      <c r="D29" s="14"/>
      <c r="E29" s="14"/>
      <c r="F29" s="14"/>
      <c r="G29" s="14"/>
      <c r="H29" s="14"/>
    </row>
    <row r="30" spans="1:21" ht="21.6" customHeight="1" x14ac:dyDescent="0.4">
      <c r="A30" s="175" t="s">
        <v>70</v>
      </c>
      <c r="B30" s="175"/>
      <c r="C30" s="176" t="s">
        <v>71</v>
      </c>
      <c r="D30" s="176"/>
      <c r="E30" s="176"/>
      <c r="F30" s="176"/>
      <c r="G30" s="176"/>
      <c r="H30" s="176"/>
      <c r="I30" s="176"/>
      <c r="J30" s="176"/>
      <c r="K30" s="176"/>
      <c r="L30" s="176"/>
      <c r="M30" s="176"/>
      <c r="N30" s="176"/>
      <c r="O30" s="176"/>
      <c r="P30" s="176"/>
      <c r="Q30" s="176"/>
      <c r="R30" s="176"/>
      <c r="S30" s="176"/>
      <c r="T30" s="176"/>
      <c r="U30" s="176"/>
    </row>
    <row r="31" spans="1:21" ht="48.75" customHeight="1" x14ac:dyDescent="0.4">
      <c r="A31" s="175"/>
      <c r="B31" s="175"/>
      <c r="C31" s="176"/>
      <c r="D31" s="176"/>
      <c r="E31" s="176"/>
      <c r="F31" s="176"/>
      <c r="G31" s="176"/>
      <c r="H31" s="176"/>
      <c r="I31" s="176"/>
      <c r="J31" s="176"/>
      <c r="K31" s="176"/>
      <c r="L31" s="176"/>
      <c r="M31" s="176"/>
      <c r="N31" s="176"/>
      <c r="O31" s="176"/>
      <c r="P31" s="176"/>
      <c r="Q31" s="176"/>
      <c r="R31" s="176"/>
      <c r="S31" s="176"/>
      <c r="T31" s="176"/>
      <c r="U31" s="176"/>
    </row>
    <row r="32" spans="1:21" ht="48.75" customHeight="1" x14ac:dyDescent="0.4">
      <c r="A32" s="15"/>
      <c r="B32" s="15"/>
      <c r="C32" s="14"/>
      <c r="D32" s="14"/>
      <c r="E32" s="14"/>
      <c r="F32" s="14"/>
      <c r="G32" s="14"/>
      <c r="H32" s="14"/>
      <c r="I32" s="14"/>
      <c r="J32" s="14"/>
      <c r="K32" s="14"/>
      <c r="L32" s="14"/>
      <c r="M32" s="14"/>
      <c r="N32" s="14"/>
      <c r="O32" s="14"/>
      <c r="P32" s="14"/>
      <c r="Q32" s="14"/>
      <c r="R32" s="14"/>
      <c r="S32" s="14"/>
      <c r="T32" s="14"/>
      <c r="U32" s="14"/>
    </row>
    <row r="33" spans="1:21" ht="40.5" customHeight="1" x14ac:dyDescent="0.4">
      <c r="A33" s="177" t="s">
        <v>72</v>
      </c>
      <c r="B33" s="177"/>
      <c r="C33" s="178" t="s">
        <v>73</v>
      </c>
      <c r="D33" s="178"/>
      <c r="E33" s="178"/>
      <c r="F33" s="178"/>
      <c r="G33" s="178"/>
      <c r="H33" s="178"/>
      <c r="I33" s="178"/>
      <c r="J33" s="178"/>
      <c r="K33" s="178"/>
      <c r="L33" s="178"/>
      <c r="M33" s="178"/>
      <c r="N33" s="178"/>
      <c r="O33" s="178"/>
      <c r="P33" s="178"/>
      <c r="Q33" s="178"/>
      <c r="R33" s="178"/>
      <c r="S33" s="178"/>
      <c r="T33" s="178"/>
      <c r="U33" s="178"/>
    </row>
    <row r="34" spans="1:21" s="16" customFormat="1" ht="27.75" customHeight="1" x14ac:dyDescent="0.4">
      <c r="A34" s="16" t="s">
        <v>74</v>
      </c>
    </row>
    <row r="35" spans="1:21" s="16" customFormat="1" ht="34.5" customHeight="1" x14ac:dyDescent="0.4">
      <c r="O35" s="183">
        <v>5</v>
      </c>
      <c r="P35" s="183"/>
      <c r="Q35" s="17" t="s">
        <v>18</v>
      </c>
      <c r="R35" s="112">
        <v>4</v>
      </c>
      <c r="S35" s="17" t="s">
        <v>35</v>
      </c>
      <c r="T35" s="112">
        <v>5</v>
      </c>
      <c r="U35" s="17" t="s">
        <v>21</v>
      </c>
    </row>
    <row r="36" spans="1:21" s="16" customFormat="1" ht="7.5" customHeight="1" x14ac:dyDescent="0.4"/>
    <row r="37" spans="1:21" s="19" customFormat="1" ht="30" customHeight="1" x14ac:dyDescent="0.4">
      <c r="A37" s="18"/>
      <c r="B37" s="184" t="s">
        <v>75</v>
      </c>
      <c r="C37" s="184"/>
      <c r="D37" s="184"/>
      <c r="E37" s="184"/>
      <c r="F37" s="184"/>
      <c r="G37" s="184"/>
      <c r="H37" s="184"/>
      <c r="I37" s="184"/>
      <c r="J37" s="184"/>
      <c r="K37" s="184"/>
      <c r="L37" s="184"/>
      <c r="M37" s="184"/>
      <c r="N37" s="184"/>
      <c r="O37" s="184"/>
      <c r="P37" s="184"/>
      <c r="Q37" s="184"/>
      <c r="R37" s="184"/>
      <c r="S37" s="184"/>
      <c r="T37" s="184"/>
      <c r="U37" s="184"/>
    </row>
    <row r="38" spans="1:21" s="19" customFormat="1" ht="18" customHeight="1" x14ac:dyDescent="0.4"/>
    <row r="39" spans="1:21" s="19" customFormat="1" ht="18" customHeight="1" x14ac:dyDescent="0.4">
      <c r="B39" s="181" t="s">
        <v>76</v>
      </c>
      <c r="C39" s="181"/>
      <c r="D39" s="185" t="str">
        <f>IF(E9=0,"",E9)</f>
        <v>株式会社真聖（ワークサポート青葉）</v>
      </c>
      <c r="E39" s="185"/>
      <c r="F39" s="185"/>
      <c r="G39" s="185"/>
      <c r="H39" s="185"/>
      <c r="I39" s="185"/>
      <c r="K39" s="181" t="s">
        <v>28</v>
      </c>
      <c r="L39" s="181"/>
      <c r="M39" s="185" t="str">
        <f>IF(E8=0,"",E8)</f>
        <v>4017801194</v>
      </c>
      <c r="N39" s="185"/>
      <c r="O39" s="185"/>
      <c r="P39" s="185"/>
      <c r="Q39" s="185"/>
      <c r="R39" s="185"/>
      <c r="S39" s="185"/>
      <c r="T39" s="185"/>
      <c r="U39" s="185"/>
    </row>
    <row r="40" spans="1:21" s="19" customFormat="1" ht="18" customHeight="1" x14ac:dyDescent="0.4">
      <c r="B40" s="181" t="s">
        <v>77</v>
      </c>
      <c r="C40" s="181"/>
      <c r="D40" s="182" t="s">
        <v>350</v>
      </c>
      <c r="E40" s="182"/>
      <c r="F40" s="182"/>
      <c r="G40" s="182"/>
      <c r="H40" s="182"/>
      <c r="I40" s="182"/>
      <c r="K40" s="181" t="s">
        <v>78</v>
      </c>
      <c r="L40" s="181"/>
      <c r="M40" s="182" t="s">
        <v>352</v>
      </c>
      <c r="N40" s="182"/>
      <c r="O40" s="182"/>
      <c r="P40" s="182"/>
      <c r="Q40" s="182"/>
      <c r="R40" s="182"/>
      <c r="S40" s="182"/>
      <c r="T40" s="182"/>
      <c r="U40" s="182"/>
    </row>
    <row r="41" spans="1:21" s="19" customFormat="1" ht="18" customHeight="1" x14ac:dyDescent="0.4">
      <c r="B41" s="181" t="s">
        <v>79</v>
      </c>
      <c r="C41" s="181"/>
      <c r="D41" s="182" t="s">
        <v>351</v>
      </c>
      <c r="E41" s="182"/>
      <c r="F41" s="182"/>
      <c r="G41" s="182"/>
      <c r="H41" s="182"/>
      <c r="I41" s="182"/>
      <c r="K41" s="181" t="s">
        <v>80</v>
      </c>
      <c r="L41" s="181"/>
      <c r="M41" s="182" t="s">
        <v>353</v>
      </c>
      <c r="N41" s="182"/>
      <c r="O41" s="182"/>
      <c r="P41" s="182"/>
      <c r="Q41" s="182"/>
      <c r="R41" s="182"/>
      <c r="S41" s="182"/>
      <c r="T41" s="182"/>
      <c r="U41" s="182"/>
    </row>
    <row r="42" spans="1:21" s="19" customFormat="1" ht="18" customHeight="1" x14ac:dyDescent="0.4"/>
    <row r="43" spans="1:21" s="19" customFormat="1" ht="18" customHeight="1" thickBot="1" x14ac:dyDescent="0.45">
      <c r="B43" s="186" t="s">
        <v>81</v>
      </c>
      <c r="C43" s="187"/>
      <c r="D43" s="187"/>
      <c r="E43" s="187"/>
      <c r="F43" s="187"/>
      <c r="G43" s="187"/>
      <c r="H43" s="187"/>
      <c r="I43" s="188"/>
      <c r="J43" s="20"/>
      <c r="K43" s="186" t="s">
        <v>82</v>
      </c>
      <c r="L43" s="187"/>
      <c r="M43" s="187"/>
      <c r="N43" s="187"/>
      <c r="O43" s="187"/>
      <c r="P43" s="187"/>
      <c r="Q43" s="187"/>
      <c r="R43" s="187"/>
      <c r="S43" s="187"/>
      <c r="T43" s="187"/>
      <c r="U43" s="188"/>
    </row>
    <row r="44" spans="1:21" s="19" customFormat="1" ht="18" customHeight="1" thickBot="1" x14ac:dyDescent="0.45">
      <c r="B44" s="189" t="s">
        <v>83</v>
      </c>
      <c r="C44" s="189"/>
      <c r="D44" s="189"/>
      <c r="E44" s="189"/>
      <c r="F44" s="189"/>
      <c r="G44" s="189"/>
      <c r="H44" s="21" t="str">
        <f>IF(K102=0,"",K102)</f>
        <v/>
      </c>
      <c r="I44" s="190">
        <f>G95</f>
        <v>40</v>
      </c>
      <c r="J44" s="20"/>
      <c r="K44" s="22" t="str">
        <f>IF(B196=0,"",B196)</f>
        <v>◎</v>
      </c>
      <c r="L44" s="192" t="s">
        <v>84</v>
      </c>
      <c r="M44" s="193"/>
      <c r="N44" s="193"/>
      <c r="O44" s="193"/>
      <c r="P44" s="193"/>
      <c r="Q44" s="193"/>
      <c r="R44" s="193"/>
      <c r="S44" s="193"/>
      <c r="T44" s="194"/>
      <c r="U44" s="195">
        <f>G191</f>
        <v>35</v>
      </c>
    </row>
    <row r="45" spans="1:21" s="19" customFormat="1" ht="18" customHeight="1" x14ac:dyDescent="0.4">
      <c r="B45" s="189" t="s">
        <v>85</v>
      </c>
      <c r="C45" s="189"/>
      <c r="D45" s="189"/>
      <c r="E45" s="189"/>
      <c r="F45" s="189"/>
      <c r="G45" s="189"/>
      <c r="H45" s="21" t="str">
        <f>IF(K103=0,"",K103)</f>
        <v/>
      </c>
      <c r="I45" s="191"/>
      <c r="J45" s="20"/>
      <c r="K45" s="196" t="s">
        <v>86</v>
      </c>
      <c r="L45" s="197"/>
      <c r="M45" s="197"/>
      <c r="N45" s="197"/>
      <c r="O45" s="197"/>
      <c r="P45" s="197"/>
      <c r="Q45" s="197"/>
      <c r="R45" s="197"/>
      <c r="S45" s="198"/>
      <c r="T45" s="23" t="str">
        <f>IF(B197=0,"",B197)</f>
        <v/>
      </c>
      <c r="U45" s="195"/>
    </row>
    <row r="46" spans="1:21" s="19" customFormat="1" ht="18" customHeight="1" thickBot="1" x14ac:dyDescent="0.45">
      <c r="B46" s="189" t="s">
        <v>87</v>
      </c>
      <c r="C46" s="189"/>
      <c r="D46" s="189"/>
      <c r="E46" s="189"/>
      <c r="F46" s="189"/>
      <c r="G46" s="189"/>
      <c r="H46" s="21" t="str">
        <f>IF(K104=0,"",K104)</f>
        <v/>
      </c>
      <c r="I46" s="191"/>
      <c r="J46" s="20"/>
      <c r="K46" s="199" t="s">
        <v>88</v>
      </c>
      <c r="L46" s="200"/>
      <c r="M46" s="200"/>
      <c r="N46" s="200"/>
      <c r="O46" s="200"/>
      <c r="P46" s="200"/>
      <c r="Q46" s="200"/>
      <c r="R46" s="200"/>
      <c r="S46" s="201"/>
      <c r="T46" s="24" t="str">
        <f>IF(B199=0,"",B199)</f>
        <v>●</v>
      </c>
      <c r="U46" s="195"/>
    </row>
    <row r="47" spans="1:21" s="19" customFormat="1" ht="18" customHeight="1" thickBot="1" x14ac:dyDescent="0.45">
      <c r="B47" s="189" t="s">
        <v>89</v>
      </c>
      <c r="C47" s="189"/>
      <c r="D47" s="189"/>
      <c r="E47" s="189"/>
      <c r="F47" s="189"/>
      <c r="G47" s="189"/>
      <c r="H47" s="21" t="str">
        <f t="shared" ref="H47:H51" si="1">IF(K105=0,"",K105)</f>
        <v/>
      </c>
      <c r="I47" s="191"/>
      <c r="J47" s="20"/>
      <c r="K47" s="22" t="str">
        <f>IF(B203=0,"",B203)</f>
        <v>◎</v>
      </c>
      <c r="L47" s="192" t="s">
        <v>90</v>
      </c>
      <c r="M47" s="193"/>
      <c r="N47" s="193"/>
      <c r="O47" s="193"/>
      <c r="P47" s="193"/>
      <c r="Q47" s="193"/>
      <c r="R47" s="193"/>
      <c r="S47" s="193"/>
      <c r="T47" s="194"/>
      <c r="U47" s="195"/>
    </row>
    <row r="48" spans="1:21" s="19" customFormat="1" ht="18" customHeight="1" x14ac:dyDescent="0.4">
      <c r="B48" s="189" t="s">
        <v>91</v>
      </c>
      <c r="C48" s="189"/>
      <c r="D48" s="189"/>
      <c r="E48" s="189"/>
      <c r="F48" s="189"/>
      <c r="G48" s="189"/>
      <c r="H48" s="21" t="str">
        <f t="shared" si="1"/>
        <v>●</v>
      </c>
      <c r="I48" s="191"/>
      <c r="J48" s="20"/>
      <c r="K48" s="196" t="s">
        <v>92</v>
      </c>
      <c r="L48" s="197"/>
      <c r="M48" s="197"/>
      <c r="N48" s="197"/>
      <c r="O48" s="197"/>
      <c r="P48" s="197"/>
      <c r="Q48" s="197"/>
      <c r="R48" s="197"/>
      <c r="S48" s="198"/>
      <c r="T48" s="23" t="str">
        <f>IF(B204=0,"",B204)</f>
        <v/>
      </c>
      <c r="U48" s="195"/>
    </row>
    <row r="49" spans="2:21" s="19" customFormat="1" ht="18" customHeight="1" thickBot="1" x14ac:dyDescent="0.45">
      <c r="B49" s="189" t="s">
        <v>93</v>
      </c>
      <c r="C49" s="189"/>
      <c r="D49" s="189"/>
      <c r="E49" s="189"/>
      <c r="F49" s="189"/>
      <c r="G49" s="189"/>
      <c r="H49" s="21" t="str">
        <f t="shared" si="1"/>
        <v/>
      </c>
      <c r="I49" s="191"/>
      <c r="J49" s="20"/>
      <c r="K49" s="199" t="s">
        <v>94</v>
      </c>
      <c r="L49" s="200"/>
      <c r="M49" s="200"/>
      <c r="N49" s="200"/>
      <c r="O49" s="200"/>
      <c r="P49" s="200"/>
      <c r="Q49" s="200"/>
      <c r="R49" s="200"/>
      <c r="S49" s="201"/>
      <c r="T49" s="24" t="str">
        <f>IF(B206=0,"",B206)</f>
        <v>●</v>
      </c>
      <c r="U49" s="195"/>
    </row>
    <row r="50" spans="2:21" s="19" customFormat="1" ht="18" customHeight="1" thickBot="1" x14ac:dyDescent="0.45">
      <c r="B50" s="189" t="s">
        <v>95</v>
      </c>
      <c r="C50" s="189"/>
      <c r="D50" s="189"/>
      <c r="E50" s="189"/>
      <c r="F50" s="189"/>
      <c r="G50" s="189"/>
      <c r="H50" s="21" t="str">
        <f t="shared" si="1"/>
        <v/>
      </c>
      <c r="I50" s="191"/>
      <c r="J50" s="20"/>
      <c r="K50" s="22" t="str">
        <f>IF(B210=0,"",B210)</f>
        <v>◎</v>
      </c>
      <c r="L50" s="192" t="s">
        <v>96</v>
      </c>
      <c r="M50" s="193"/>
      <c r="N50" s="193"/>
      <c r="O50" s="193"/>
      <c r="P50" s="193"/>
      <c r="Q50" s="193"/>
      <c r="R50" s="193"/>
      <c r="S50" s="193"/>
      <c r="T50" s="194"/>
      <c r="U50" s="195"/>
    </row>
    <row r="51" spans="2:21" s="19" customFormat="1" ht="18" customHeight="1" x14ac:dyDescent="0.4">
      <c r="B51" s="189" t="s">
        <v>97</v>
      </c>
      <c r="C51" s="189"/>
      <c r="D51" s="189"/>
      <c r="E51" s="189"/>
      <c r="F51" s="189"/>
      <c r="G51" s="189"/>
      <c r="H51" s="21" t="str">
        <f t="shared" si="1"/>
        <v/>
      </c>
      <c r="I51" s="25" t="s">
        <v>68</v>
      </c>
      <c r="J51" s="20"/>
      <c r="K51" s="196" t="s">
        <v>98</v>
      </c>
      <c r="L51" s="197"/>
      <c r="M51" s="197"/>
      <c r="N51" s="197"/>
      <c r="O51" s="197"/>
      <c r="P51" s="197"/>
      <c r="Q51" s="197"/>
      <c r="R51" s="197"/>
      <c r="S51" s="198"/>
      <c r="T51" s="23" t="str">
        <f>IF(B211=0,"",B211)</f>
        <v/>
      </c>
      <c r="U51" s="195"/>
    </row>
    <row r="52" spans="2:21" s="19" customFormat="1" ht="18" customHeight="1" thickBot="1" x14ac:dyDescent="0.45">
      <c r="B52" s="202" t="s">
        <v>99</v>
      </c>
      <c r="C52" s="202"/>
      <c r="D52" s="202"/>
      <c r="E52" s="202"/>
      <c r="F52" s="202"/>
      <c r="G52" s="202"/>
      <c r="H52" s="202"/>
      <c r="I52" s="202"/>
      <c r="J52" s="20"/>
      <c r="K52" s="199" t="s">
        <v>100</v>
      </c>
      <c r="L52" s="200"/>
      <c r="M52" s="200"/>
      <c r="N52" s="200"/>
      <c r="O52" s="200"/>
      <c r="P52" s="200"/>
      <c r="Q52" s="200"/>
      <c r="R52" s="200"/>
      <c r="S52" s="201"/>
      <c r="T52" s="24" t="str">
        <f>IF(B213=0,"",B213)</f>
        <v>●</v>
      </c>
      <c r="U52" s="195"/>
    </row>
    <row r="53" spans="2:21" s="19" customFormat="1" ht="18" customHeight="1" thickBot="1" x14ac:dyDescent="0.45">
      <c r="B53" s="186" t="s">
        <v>101</v>
      </c>
      <c r="C53" s="187"/>
      <c r="D53" s="187"/>
      <c r="E53" s="187"/>
      <c r="F53" s="187"/>
      <c r="G53" s="187"/>
      <c r="H53" s="187"/>
      <c r="I53" s="188"/>
      <c r="J53" s="20"/>
      <c r="K53" s="22" t="str">
        <f>IF(B216=0,"",B216)</f>
        <v/>
      </c>
      <c r="L53" s="192" t="s">
        <v>102</v>
      </c>
      <c r="M53" s="193"/>
      <c r="N53" s="193"/>
      <c r="O53" s="193"/>
      <c r="P53" s="193"/>
      <c r="Q53" s="193"/>
      <c r="R53" s="193"/>
      <c r="S53" s="193"/>
      <c r="T53" s="194"/>
      <c r="U53" s="195"/>
    </row>
    <row r="54" spans="2:21" s="19" customFormat="1" ht="18" customHeight="1" x14ac:dyDescent="0.4">
      <c r="B54" s="203" t="s">
        <v>103</v>
      </c>
      <c r="C54" s="203"/>
      <c r="D54" s="203"/>
      <c r="E54" s="203"/>
      <c r="F54" s="203"/>
      <c r="G54" s="203"/>
      <c r="H54" s="204" t="str">
        <f>IF(A121=0,"",A121)</f>
        <v/>
      </c>
      <c r="I54" s="190">
        <f>G113</f>
        <v>5</v>
      </c>
      <c r="J54" s="20"/>
      <c r="K54" s="205" t="s">
        <v>92</v>
      </c>
      <c r="L54" s="206"/>
      <c r="M54" s="206"/>
      <c r="N54" s="206"/>
      <c r="O54" s="206"/>
      <c r="P54" s="206"/>
      <c r="Q54" s="206"/>
      <c r="R54" s="206"/>
      <c r="S54" s="207"/>
      <c r="T54" s="26" t="str">
        <f>IF(B217=0,"",B217)</f>
        <v/>
      </c>
      <c r="U54" s="195"/>
    </row>
    <row r="55" spans="2:21" s="19" customFormat="1" ht="18" customHeight="1" thickBot="1" x14ac:dyDescent="0.45">
      <c r="B55" s="203"/>
      <c r="C55" s="203"/>
      <c r="D55" s="203"/>
      <c r="E55" s="203"/>
      <c r="F55" s="203"/>
      <c r="G55" s="203"/>
      <c r="H55" s="204"/>
      <c r="I55" s="191"/>
      <c r="J55" s="20"/>
      <c r="K55" s="199" t="s">
        <v>94</v>
      </c>
      <c r="L55" s="200"/>
      <c r="M55" s="200"/>
      <c r="N55" s="200"/>
      <c r="O55" s="200"/>
      <c r="P55" s="200"/>
      <c r="Q55" s="200"/>
      <c r="R55" s="200"/>
      <c r="S55" s="201"/>
      <c r="T55" s="27" t="str">
        <f>IF(B219=0,"",B219)</f>
        <v/>
      </c>
      <c r="U55" s="195"/>
    </row>
    <row r="56" spans="2:21" s="19" customFormat="1" ht="18" customHeight="1" thickBot="1" x14ac:dyDescent="0.45">
      <c r="B56" s="203" t="s">
        <v>104</v>
      </c>
      <c r="C56" s="203"/>
      <c r="D56" s="203"/>
      <c r="E56" s="203"/>
      <c r="F56" s="203"/>
      <c r="G56" s="203"/>
      <c r="H56" s="204" t="str">
        <f>IF(A122=0,"",A122)</f>
        <v/>
      </c>
      <c r="I56" s="191"/>
      <c r="J56" s="20"/>
      <c r="K56" s="22" t="str">
        <f>IF(B222=0,"",B222)</f>
        <v>◎</v>
      </c>
      <c r="L56" s="192" t="s">
        <v>105</v>
      </c>
      <c r="M56" s="193"/>
      <c r="N56" s="193"/>
      <c r="O56" s="193"/>
      <c r="P56" s="193"/>
      <c r="Q56" s="193"/>
      <c r="R56" s="193"/>
      <c r="S56" s="193"/>
      <c r="T56" s="194"/>
      <c r="U56" s="195"/>
    </row>
    <row r="57" spans="2:21" s="19" customFormat="1" ht="18" customHeight="1" x14ac:dyDescent="0.4">
      <c r="B57" s="203"/>
      <c r="C57" s="203"/>
      <c r="D57" s="203"/>
      <c r="E57" s="203"/>
      <c r="F57" s="203"/>
      <c r="G57" s="203"/>
      <c r="H57" s="204"/>
      <c r="I57" s="191"/>
      <c r="J57" s="20"/>
      <c r="K57" s="208" t="s">
        <v>106</v>
      </c>
      <c r="L57" s="209"/>
      <c r="M57" s="209"/>
      <c r="N57" s="209"/>
      <c r="O57" s="209"/>
      <c r="P57" s="209"/>
      <c r="Q57" s="209"/>
      <c r="R57" s="209"/>
      <c r="S57" s="210"/>
      <c r="T57" s="211" t="str">
        <f>IF(B223=0,"",B213)</f>
        <v>●</v>
      </c>
      <c r="U57" s="195"/>
    </row>
    <row r="58" spans="2:21" s="19" customFormat="1" ht="18" customHeight="1" thickBot="1" x14ac:dyDescent="0.45">
      <c r="B58" s="203" t="s">
        <v>107</v>
      </c>
      <c r="C58" s="203"/>
      <c r="D58" s="203"/>
      <c r="E58" s="203"/>
      <c r="F58" s="203"/>
      <c r="G58" s="203"/>
      <c r="H58" s="204" t="str">
        <f>IF(A123=0,"",A123)</f>
        <v/>
      </c>
      <c r="I58" s="191"/>
      <c r="J58" s="20"/>
      <c r="K58" s="208"/>
      <c r="L58" s="209"/>
      <c r="M58" s="209"/>
      <c r="N58" s="209"/>
      <c r="O58" s="209"/>
      <c r="P58" s="209"/>
      <c r="Q58" s="209"/>
      <c r="R58" s="209"/>
      <c r="S58" s="210"/>
      <c r="T58" s="212"/>
      <c r="U58" s="195"/>
    </row>
    <row r="59" spans="2:21" s="19" customFormat="1" ht="18" customHeight="1" thickBot="1" x14ac:dyDescent="0.45">
      <c r="B59" s="203"/>
      <c r="C59" s="203"/>
      <c r="D59" s="203"/>
      <c r="E59" s="203"/>
      <c r="F59" s="203"/>
      <c r="G59" s="203"/>
      <c r="H59" s="204"/>
      <c r="I59" s="191"/>
      <c r="J59" s="20"/>
      <c r="K59" s="22" t="str">
        <f>IF(B228=0,"",B228)</f>
        <v>◎</v>
      </c>
      <c r="L59" s="192" t="s">
        <v>108</v>
      </c>
      <c r="M59" s="193"/>
      <c r="N59" s="193"/>
      <c r="O59" s="193"/>
      <c r="P59" s="193"/>
      <c r="Q59" s="193"/>
      <c r="R59" s="193"/>
      <c r="S59" s="193"/>
      <c r="T59" s="194"/>
      <c r="U59" s="195"/>
    </row>
    <row r="60" spans="2:21" s="19" customFormat="1" ht="18" customHeight="1" x14ac:dyDescent="0.4">
      <c r="B60" s="203" t="s">
        <v>109</v>
      </c>
      <c r="C60" s="203"/>
      <c r="D60" s="203"/>
      <c r="E60" s="203"/>
      <c r="F60" s="203"/>
      <c r="G60" s="203"/>
      <c r="H60" s="204" t="str">
        <f>IF(A124=0,"",A124)</f>
        <v>●</v>
      </c>
      <c r="I60" s="191"/>
      <c r="J60" s="20"/>
      <c r="K60" s="208" t="s">
        <v>110</v>
      </c>
      <c r="L60" s="209"/>
      <c r="M60" s="209"/>
      <c r="N60" s="209"/>
      <c r="O60" s="209"/>
      <c r="P60" s="209"/>
      <c r="Q60" s="209"/>
      <c r="R60" s="209"/>
      <c r="S60" s="210"/>
      <c r="T60" s="211" t="str">
        <f>IF(B229=0,"",B229)</f>
        <v>●</v>
      </c>
      <c r="U60" s="195"/>
    </row>
    <row r="61" spans="2:21" s="19" customFormat="1" ht="18" customHeight="1" thickBot="1" x14ac:dyDescent="0.45">
      <c r="B61" s="203"/>
      <c r="C61" s="203"/>
      <c r="D61" s="203"/>
      <c r="E61" s="203"/>
      <c r="F61" s="203"/>
      <c r="G61" s="203"/>
      <c r="H61" s="204"/>
      <c r="I61" s="25" t="s">
        <v>68</v>
      </c>
      <c r="J61" s="20"/>
      <c r="K61" s="208"/>
      <c r="L61" s="209"/>
      <c r="M61" s="209"/>
      <c r="N61" s="209"/>
      <c r="O61" s="209"/>
      <c r="P61" s="209"/>
      <c r="Q61" s="209"/>
      <c r="R61" s="209"/>
      <c r="S61" s="210"/>
      <c r="T61" s="212"/>
      <c r="U61" s="195"/>
    </row>
    <row r="62" spans="2:21" s="19" customFormat="1" ht="18" customHeight="1" thickBot="1" x14ac:dyDescent="0.45">
      <c r="B62" s="202" t="s">
        <v>111</v>
      </c>
      <c r="C62" s="202"/>
      <c r="D62" s="202"/>
      <c r="E62" s="202"/>
      <c r="F62" s="202"/>
      <c r="G62" s="202"/>
      <c r="H62" s="202"/>
      <c r="I62" s="202"/>
      <c r="J62" s="20"/>
      <c r="K62" s="22" t="str">
        <f>IF(B233=0,"",B233)</f>
        <v/>
      </c>
      <c r="L62" s="192" t="s">
        <v>112</v>
      </c>
      <c r="M62" s="193"/>
      <c r="N62" s="193"/>
      <c r="O62" s="193"/>
      <c r="P62" s="193"/>
      <c r="Q62" s="193"/>
      <c r="R62" s="193"/>
      <c r="S62" s="193"/>
      <c r="T62" s="194"/>
      <c r="U62" s="195"/>
    </row>
    <row r="63" spans="2:21" s="19" customFormat="1" ht="18" customHeight="1" thickBot="1" x14ac:dyDescent="0.45">
      <c r="B63" s="223" t="s">
        <v>113</v>
      </c>
      <c r="C63" s="223"/>
      <c r="D63" s="223"/>
      <c r="E63" s="223"/>
      <c r="F63" s="223"/>
      <c r="G63" s="223"/>
      <c r="H63" s="224"/>
      <c r="I63" s="223"/>
      <c r="J63" s="20"/>
      <c r="K63" s="208" t="s">
        <v>114</v>
      </c>
      <c r="L63" s="209"/>
      <c r="M63" s="209"/>
      <c r="N63" s="209"/>
      <c r="O63" s="209"/>
      <c r="P63" s="209"/>
      <c r="Q63" s="209"/>
      <c r="R63" s="209"/>
      <c r="S63" s="210"/>
      <c r="T63" s="211" t="str">
        <f>IF(B234=0,"",B234)</f>
        <v/>
      </c>
      <c r="U63" s="195"/>
    </row>
    <row r="64" spans="2:21" s="19" customFormat="1" ht="18" customHeight="1" thickBot="1" x14ac:dyDescent="0.45">
      <c r="B64" s="22" t="str">
        <f>IF(B131=0,"",B131)</f>
        <v/>
      </c>
      <c r="C64" s="28" t="s">
        <v>115</v>
      </c>
      <c r="D64" s="29"/>
      <c r="E64" s="29"/>
      <c r="F64" s="29"/>
      <c r="G64" s="29"/>
      <c r="H64" s="30"/>
      <c r="I64" s="195">
        <f>G127</f>
        <v>35</v>
      </c>
      <c r="J64" s="20"/>
      <c r="K64" s="208"/>
      <c r="L64" s="209"/>
      <c r="M64" s="209"/>
      <c r="N64" s="209"/>
      <c r="O64" s="209"/>
      <c r="P64" s="209"/>
      <c r="Q64" s="209"/>
      <c r="R64" s="209"/>
      <c r="S64" s="210"/>
      <c r="T64" s="212"/>
      <c r="U64" s="195"/>
    </row>
    <row r="65" spans="2:21" s="19" customFormat="1" ht="18" customHeight="1" thickBot="1" x14ac:dyDescent="0.45">
      <c r="B65" s="213" t="s">
        <v>116</v>
      </c>
      <c r="C65" s="214"/>
      <c r="D65" s="214"/>
      <c r="E65" s="214"/>
      <c r="F65" s="214"/>
      <c r="G65" s="215"/>
      <c r="H65" s="31" t="str">
        <f>IF(B132=0,"",B132)</f>
        <v/>
      </c>
      <c r="I65" s="195"/>
      <c r="J65" s="20"/>
      <c r="K65" s="22" t="str">
        <f>IF(B237=0,"",B237)</f>
        <v/>
      </c>
      <c r="L65" s="192" t="s">
        <v>117</v>
      </c>
      <c r="M65" s="193"/>
      <c r="N65" s="193"/>
      <c r="O65" s="193"/>
      <c r="P65" s="193"/>
      <c r="Q65" s="193"/>
      <c r="R65" s="193"/>
      <c r="S65" s="193"/>
      <c r="T65" s="194"/>
      <c r="U65" s="195"/>
    </row>
    <row r="66" spans="2:21" s="19" customFormat="1" ht="18" customHeight="1" thickBot="1" x14ac:dyDescent="0.45">
      <c r="B66" s="219" t="s">
        <v>118</v>
      </c>
      <c r="C66" s="220"/>
      <c r="D66" s="220"/>
      <c r="E66" s="220"/>
      <c r="F66" s="220"/>
      <c r="G66" s="221"/>
      <c r="H66" s="32" t="str">
        <f>IF(B134=0,"",B134)</f>
        <v/>
      </c>
      <c r="I66" s="195"/>
      <c r="J66" s="20"/>
      <c r="K66" s="208" t="s">
        <v>119</v>
      </c>
      <c r="L66" s="209"/>
      <c r="M66" s="209"/>
      <c r="N66" s="209"/>
      <c r="O66" s="209"/>
      <c r="P66" s="209"/>
      <c r="Q66" s="209"/>
      <c r="R66" s="209"/>
      <c r="S66" s="210"/>
      <c r="T66" s="211" t="str">
        <f>IF(B238=0,"",B238)</f>
        <v/>
      </c>
      <c r="U66" s="195"/>
    </row>
    <row r="67" spans="2:21" s="19" customFormat="1" ht="18" customHeight="1" thickBot="1" x14ac:dyDescent="0.45">
      <c r="B67" s="22" t="str">
        <f>IF(B138=0,"",B138)</f>
        <v>◎</v>
      </c>
      <c r="C67" s="28" t="s">
        <v>120</v>
      </c>
      <c r="D67" s="29"/>
      <c r="E67" s="29"/>
      <c r="F67" s="29"/>
      <c r="G67" s="29"/>
      <c r="H67" s="30"/>
      <c r="I67" s="195"/>
      <c r="J67" s="20"/>
      <c r="K67" s="225"/>
      <c r="L67" s="226"/>
      <c r="M67" s="226"/>
      <c r="N67" s="226"/>
      <c r="O67" s="226"/>
      <c r="P67" s="226"/>
      <c r="Q67" s="226"/>
      <c r="R67" s="226"/>
      <c r="S67" s="227"/>
      <c r="T67" s="212"/>
      <c r="U67" s="190"/>
    </row>
    <row r="68" spans="2:21" s="19" customFormat="1" ht="18" customHeight="1" x14ac:dyDescent="0.4">
      <c r="B68" s="213" t="s">
        <v>116</v>
      </c>
      <c r="C68" s="214"/>
      <c r="D68" s="214"/>
      <c r="E68" s="214"/>
      <c r="F68" s="214"/>
      <c r="G68" s="215"/>
      <c r="H68" s="33" t="str">
        <f>IF(B139=0,"",B139)</f>
        <v>●</v>
      </c>
      <c r="I68" s="195"/>
      <c r="J68" s="20"/>
      <c r="K68" s="216" t="s">
        <v>121</v>
      </c>
      <c r="L68" s="217"/>
      <c r="M68" s="217"/>
      <c r="N68" s="217"/>
      <c r="O68" s="217"/>
      <c r="P68" s="217"/>
      <c r="Q68" s="217"/>
      <c r="R68" s="217"/>
      <c r="S68" s="218"/>
      <c r="T68" s="34">
        <f>C242</f>
        <v>10</v>
      </c>
      <c r="U68" s="25" t="s">
        <v>68</v>
      </c>
    </row>
    <row r="69" spans="2:21" s="19" customFormat="1" ht="18" customHeight="1" thickBot="1" x14ac:dyDescent="0.45">
      <c r="B69" s="219" t="s">
        <v>118</v>
      </c>
      <c r="C69" s="220"/>
      <c r="D69" s="220"/>
      <c r="E69" s="220"/>
      <c r="F69" s="220"/>
      <c r="G69" s="221"/>
      <c r="H69" s="35" t="str">
        <f>IF(B141=0,"",B141)</f>
        <v/>
      </c>
      <c r="I69" s="195"/>
      <c r="J69" s="20"/>
      <c r="K69" s="36" t="s">
        <v>122</v>
      </c>
      <c r="L69" s="20"/>
      <c r="M69" s="20"/>
      <c r="N69" s="20"/>
      <c r="O69" s="20"/>
      <c r="P69" s="222" t="s">
        <v>123</v>
      </c>
      <c r="Q69" s="222"/>
      <c r="R69" s="222"/>
      <c r="S69" s="222"/>
      <c r="T69" s="222"/>
      <c r="U69" s="222"/>
    </row>
    <row r="70" spans="2:21" s="19" customFormat="1" ht="18" customHeight="1" thickBot="1" x14ac:dyDescent="0.45">
      <c r="B70" s="22" t="str">
        <f>IF(B146=0,"",B146)</f>
        <v>◎</v>
      </c>
      <c r="C70" s="28" t="s">
        <v>124</v>
      </c>
      <c r="D70" s="29"/>
      <c r="E70" s="29"/>
      <c r="F70" s="29"/>
      <c r="G70" s="29"/>
      <c r="H70" s="30"/>
      <c r="I70" s="195"/>
      <c r="J70" s="20"/>
      <c r="K70" s="37" t="str">
        <f>IF(COUNTIF(K44:K67,"◎")&gt;5,"NG！５項目以上選択されています。","")</f>
        <v/>
      </c>
      <c r="L70" s="20"/>
      <c r="M70" s="20"/>
      <c r="N70" s="20"/>
      <c r="O70" s="20"/>
      <c r="P70" s="38"/>
      <c r="Q70" s="38"/>
      <c r="R70" s="38"/>
      <c r="S70" s="37" t="str">
        <f>IF(COUNTIF(T45:T67,"○")&gt;5,"NG！５項目以上選択されています。","")</f>
        <v/>
      </c>
      <c r="T70" s="38"/>
      <c r="U70" s="38"/>
    </row>
    <row r="71" spans="2:21" s="19" customFormat="1" ht="18" customHeight="1" x14ac:dyDescent="0.4">
      <c r="B71" s="213" t="s">
        <v>116</v>
      </c>
      <c r="C71" s="214"/>
      <c r="D71" s="214"/>
      <c r="E71" s="214"/>
      <c r="F71" s="214"/>
      <c r="G71" s="215"/>
      <c r="H71" s="31" t="str">
        <f>IF(B147=0,"",B147)</f>
        <v>●</v>
      </c>
      <c r="I71" s="195"/>
      <c r="J71" s="20"/>
      <c r="K71" s="186" t="s">
        <v>125</v>
      </c>
      <c r="L71" s="187"/>
      <c r="M71" s="187"/>
      <c r="N71" s="187"/>
      <c r="O71" s="187"/>
      <c r="P71" s="187"/>
      <c r="Q71" s="187"/>
      <c r="R71" s="187"/>
      <c r="S71" s="187"/>
      <c r="T71" s="187"/>
      <c r="U71" s="188"/>
    </row>
    <row r="72" spans="2:21" s="19" customFormat="1" ht="18" customHeight="1" thickBot="1" x14ac:dyDescent="0.45">
      <c r="B72" s="219" t="s">
        <v>118</v>
      </c>
      <c r="C72" s="220"/>
      <c r="D72" s="220"/>
      <c r="E72" s="220"/>
      <c r="F72" s="220"/>
      <c r="G72" s="221"/>
      <c r="H72" s="35" t="str">
        <f>IF(B149=0,"",B149)</f>
        <v/>
      </c>
      <c r="I72" s="195"/>
      <c r="J72" s="20"/>
      <c r="K72" s="235" t="s">
        <v>126</v>
      </c>
      <c r="L72" s="236"/>
      <c r="M72" s="236"/>
      <c r="N72" s="236"/>
      <c r="O72" s="236"/>
      <c r="P72" s="236"/>
      <c r="Q72" s="236"/>
      <c r="R72" s="236"/>
      <c r="S72" s="237"/>
      <c r="T72" s="211" t="str">
        <f>IF(G249=10,V1,"")</f>
        <v>●</v>
      </c>
      <c r="U72" s="239">
        <f>IF(T72=V1,10,0)</f>
        <v>10</v>
      </c>
    </row>
    <row r="73" spans="2:21" s="19" customFormat="1" ht="18" customHeight="1" thickBot="1" x14ac:dyDescent="0.45">
      <c r="B73" s="22" t="str">
        <f>IF(B152=0,"",B152)</f>
        <v/>
      </c>
      <c r="C73" s="28" t="s">
        <v>127</v>
      </c>
      <c r="D73" s="29"/>
      <c r="E73" s="29"/>
      <c r="F73" s="29"/>
      <c r="G73" s="29"/>
      <c r="H73" s="30"/>
      <c r="I73" s="195"/>
      <c r="J73" s="20"/>
      <c r="K73" s="208"/>
      <c r="L73" s="209"/>
      <c r="M73" s="209"/>
      <c r="N73" s="209"/>
      <c r="O73" s="209"/>
      <c r="P73" s="209"/>
      <c r="Q73" s="209"/>
      <c r="R73" s="209"/>
      <c r="S73" s="210"/>
      <c r="T73" s="238"/>
      <c r="U73" s="240"/>
    </row>
    <row r="74" spans="2:21" s="19" customFormat="1" ht="18" customHeight="1" x14ac:dyDescent="0.4">
      <c r="B74" s="213" t="s">
        <v>116</v>
      </c>
      <c r="C74" s="214"/>
      <c r="D74" s="214"/>
      <c r="E74" s="214"/>
      <c r="F74" s="214"/>
      <c r="G74" s="215"/>
      <c r="H74" s="31" t="str">
        <f>IF(B153=0,"",B153)</f>
        <v/>
      </c>
      <c r="I74" s="195"/>
      <c r="J74" s="20"/>
      <c r="K74" s="225"/>
      <c r="L74" s="226"/>
      <c r="M74" s="226"/>
      <c r="N74" s="226"/>
      <c r="O74" s="226"/>
      <c r="P74" s="226"/>
      <c r="Q74" s="226"/>
      <c r="R74" s="226"/>
      <c r="S74" s="227"/>
      <c r="T74" s="212"/>
      <c r="U74" s="25" t="s">
        <v>68</v>
      </c>
    </row>
    <row r="75" spans="2:21" s="19" customFormat="1" ht="18" customHeight="1" thickBot="1" x14ac:dyDescent="0.45">
      <c r="B75" s="219" t="s">
        <v>118</v>
      </c>
      <c r="C75" s="220"/>
      <c r="D75" s="220"/>
      <c r="E75" s="220"/>
      <c r="F75" s="220"/>
      <c r="G75" s="221"/>
      <c r="H75" s="35" t="str">
        <f>IF(B155=0,"",B155)</f>
        <v/>
      </c>
      <c r="I75" s="195"/>
      <c r="J75" s="20"/>
      <c r="K75" s="36"/>
      <c r="L75" s="20"/>
      <c r="M75" s="20"/>
      <c r="N75" s="20"/>
      <c r="O75" s="20"/>
      <c r="P75" s="20"/>
      <c r="Q75" s="39"/>
      <c r="R75" s="39"/>
      <c r="S75" s="39"/>
      <c r="T75" s="39"/>
      <c r="U75" s="39" t="s">
        <v>128</v>
      </c>
    </row>
    <row r="76" spans="2:21" s="19" customFormat="1" ht="18" customHeight="1" thickBot="1" x14ac:dyDescent="0.45">
      <c r="B76" s="22" t="str">
        <f>IF(B158=0,"",B158)</f>
        <v/>
      </c>
      <c r="C76" s="28" t="s">
        <v>129</v>
      </c>
      <c r="D76" s="29"/>
      <c r="E76" s="29"/>
      <c r="F76" s="29"/>
      <c r="G76" s="29"/>
      <c r="H76" s="30"/>
      <c r="I76" s="195"/>
      <c r="J76" s="20"/>
      <c r="K76" s="20"/>
      <c r="L76" s="20"/>
      <c r="M76" s="20"/>
      <c r="N76" s="20"/>
      <c r="O76" s="20"/>
      <c r="P76" s="20"/>
      <c r="Q76" s="20"/>
      <c r="R76" s="20"/>
      <c r="S76" s="20"/>
      <c r="T76" s="20"/>
      <c r="U76" s="20"/>
    </row>
    <row r="77" spans="2:21" s="19" customFormat="1" ht="18" customHeight="1" x14ac:dyDescent="0.4">
      <c r="B77" s="213" t="s">
        <v>116</v>
      </c>
      <c r="C77" s="214"/>
      <c r="D77" s="214"/>
      <c r="E77" s="214"/>
      <c r="F77" s="214"/>
      <c r="G77" s="215"/>
      <c r="H77" s="31" t="str">
        <f>IF(B159=0,"",B159)</f>
        <v/>
      </c>
      <c r="I77" s="195"/>
      <c r="J77" s="20"/>
      <c r="K77" s="228" t="s">
        <v>130</v>
      </c>
      <c r="L77" s="229"/>
      <c r="M77" s="228" t="s">
        <v>131</v>
      </c>
      <c r="N77" s="230"/>
      <c r="O77" s="230"/>
      <c r="P77" s="230"/>
      <c r="Q77" s="230"/>
      <c r="R77" s="230"/>
      <c r="S77" s="230"/>
      <c r="T77" s="230"/>
      <c r="U77" s="229"/>
    </row>
    <row r="78" spans="2:21" s="19" customFormat="1" ht="18" customHeight="1" thickBot="1" x14ac:dyDescent="0.45">
      <c r="B78" s="219" t="s">
        <v>118</v>
      </c>
      <c r="C78" s="220"/>
      <c r="D78" s="220"/>
      <c r="E78" s="220"/>
      <c r="F78" s="220"/>
      <c r="G78" s="221"/>
      <c r="H78" s="35" t="str">
        <f>IF(B160=0,"",B160)</f>
        <v/>
      </c>
      <c r="I78" s="195"/>
      <c r="J78" s="20"/>
      <c r="K78" s="231" t="s">
        <v>132</v>
      </c>
      <c r="L78" s="232"/>
      <c r="M78" s="40" t="s">
        <v>133</v>
      </c>
      <c r="N78" s="40" t="s">
        <v>134</v>
      </c>
      <c r="O78" s="40" t="s">
        <v>135</v>
      </c>
      <c r="P78" s="40" t="s">
        <v>136</v>
      </c>
      <c r="Q78" s="40" t="s">
        <v>137</v>
      </c>
      <c r="R78" s="40" t="s">
        <v>138</v>
      </c>
      <c r="S78" s="40" t="s">
        <v>139</v>
      </c>
      <c r="T78" s="40" t="s">
        <v>140</v>
      </c>
      <c r="U78" s="41">
        <f>I44</f>
        <v>40</v>
      </c>
    </row>
    <row r="79" spans="2:21" s="19" customFormat="1" ht="18" customHeight="1" thickBot="1" x14ac:dyDescent="0.45">
      <c r="B79" s="22" t="str">
        <f>IF(B163=0,"",B163)</f>
        <v>◎</v>
      </c>
      <c r="C79" s="28" t="s">
        <v>141</v>
      </c>
      <c r="D79" s="29"/>
      <c r="E79" s="29"/>
      <c r="F79" s="29"/>
      <c r="G79" s="29"/>
      <c r="H79" s="30"/>
      <c r="I79" s="195"/>
      <c r="J79" s="20"/>
      <c r="K79" s="233" t="s">
        <v>142</v>
      </c>
      <c r="L79" s="234"/>
      <c r="M79" s="42" t="s">
        <v>133</v>
      </c>
      <c r="N79" s="43"/>
      <c r="O79" s="43" t="s">
        <v>134</v>
      </c>
      <c r="P79" s="43"/>
      <c r="Q79" s="43" t="s">
        <v>143</v>
      </c>
      <c r="R79" s="43"/>
      <c r="S79" s="43" t="s">
        <v>136</v>
      </c>
      <c r="T79" s="43"/>
      <c r="U79" s="44">
        <f>I54</f>
        <v>5</v>
      </c>
    </row>
    <row r="80" spans="2:21" s="19" customFormat="1" ht="18" customHeight="1" x14ac:dyDescent="0.4">
      <c r="B80" s="213" t="s">
        <v>116</v>
      </c>
      <c r="C80" s="214"/>
      <c r="D80" s="214"/>
      <c r="E80" s="214"/>
      <c r="F80" s="214"/>
      <c r="G80" s="215"/>
      <c r="H80" s="31" t="str">
        <f>IF(B164=0,"",B164)</f>
        <v/>
      </c>
      <c r="I80" s="195"/>
      <c r="J80" s="20"/>
      <c r="K80" s="233" t="s">
        <v>144</v>
      </c>
      <c r="L80" s="234"/>
      <c r="M80" s="42" t="s">
        <v>145</v>
      </c>
      <c r="N80" s="43"/>
      <c r="O80" s="43" t="s">
        <v>146</v>
      </c>
      <c r="P80" s="43"/>
      <c r="Q80" s="43" t="s">
        <v>143</v>
      </c>
      <c r="R80" s="43"/>
      <c r="S80" s="43" t="s">
        <v>147</v>
      </c>
      <c r="T80" s="43"/>
      <c r="U80" s="44">
        <f>I64</f>
        <v>35</v>
      </c>
    </row>
    <row r="81" spans="1:21" s="19" customFormat="1" ht="18" customHeight="1" thickBot="1" x14ac:dyDescent="0.45">
      <c r="B81" s="219" t="s">
        <v>118</v>
      </c>
      <c r="C81" s="220"/>
      <c r="D81" s="220"/>
      <c r="E81" s="220"/>
      <c r="F81" s="220"/>
      <c r="G81" s="221"/>
      <c r="H81" s="35" t="str">
        <f>IF(B166=0,"",B166)</f>
        <v>●</v>
      </c>
      <c r="I81" s="195"/>
      <c r="J81" s="20"/>
      <c r="K81" s="233" t="s">
        <v>148</v>
      </c>
      <c r="L81" s="234"/>
      <c r="M81" s="42" t="s">
        <v>145</v>
      </c>
      <c r="N81" s="43"/>
      <c r="O81" s="43" t="s">
        <v>146</v>
      </c>
      <c r="P81" s="43"/>
      <c r="Q81" s="43" t="s">
        <v>143</v>
      </c>
      <c r="R81" s="43"/>
      <c r="S81" s="43" t="s">
        <v>147</v>
      </c>
      <c r="T81" s="43"/>
      <c r="U81" s="44">
        <f>U44</f>
        <v>35</v>
      </c>
    </row>
    <row r="82" spans="1:21" s="19" customFormat="1" ht="18" customHeight="1" thickBot="1" x14ac:dyDescent="0.45">
      <c r="B82" s="22" t="str">
        <f>IF(B170=0,"",B170)</f>
        <v>◎</v>
      </c>
      <c r="C82" s="28" t="s">
        <v>149</v>
      </c>
      <c r="D82" s="29"/>
      <c r="E82" s="29"/>
      <c r="F82" s="29"/>
      <c r="G82" s="29"/>
      <c r="H82" s="30"/>
      <c r="I82" s="195"/>
      <c r="J82" s="20"/>
      <c r="K82" s="260" t="s">
        <v>150</v>
      </c>
      <c r="L82" s="261"/>
      <c r="M82" s="45" t="s">
        <v>145</v>
      </c>
      <c r="N82" s="46"/>
      <c r="O82" s="46"/>
      <c r="P82" s="46"/>
      <c r="Q82" s="46" t="s">
        <v>151</v>
      </c>
      <c r="R82" s="46"/>
      <c r="S82" s="46"/>
      <c r="T82" s="46"/>
      <c r="U82" s="47">
        <f>U72</f>
        <v>10</v>
      </c>
    </row>
    <row r="83" spans="1:21" s="19" customFormat="1" ht="18" customHeight="1" x14ac:dyDescent="0.4">
      <c r="B83" s="213" t="s">
        <v>116</v>
      </c>
      <c r="C83" s="214"/>
      <c r="D83" s="214"/>
      <c r="E83" s="214"/>
      <c r="F83" s="214"/>
      <c r="G83" s="215"/>
      <c r="H83" s="31" t="str">
        <f>IF(B171=0,"",B171)</f>
        <v/>
      </c>
      <c r="I83" s="195"/>
      <c r="J83" s="20"/>
      <c r="K83" s="20"/>
      <c r="L83" s="20"/>
      <c r="M83" s="20"/>
      <c r="N83" s="20"/>
      <c r="O83" s="20"/>
      <c r="P83" s="20"/>
      <c r="Q83" s="20"/>
      <c r="R83" s="20"/>
      <c r="S83" s="20"/>
      <c r="T83" s="20"/>
      <c r="U83" s="20"/>
    </row>
    <row r="84" spans="1:21" s="19" customFormat="1" ht="18" customHeight="1" thickBot="1" x14ac:dyDescent="0.45">
      <c r="B84" s="219" t="s">
        <v>118</v>
      </c>
      <c r="C84" s="220"/>
      <c r="D84" s="220"/>
      <c r="E84" s="220"/>
      <c r="F84" s="220"/>
      <c r="G84" s="221"/>
      <c r="H84" s="35" t="str">
        <f>IF(B173=0,"",B173)</f>
        <v>●</v>
      </c>
      <c r="I84" s="195"/>
      <c r="J84" s="20"/>
      <c r="K84" s="20"/>
      <c r="L84" s="20"/>
      <c r="M84" s="20"/>
      <c r="N84" s="20"/>
      <c r="O84" s="20"/>
      <c r="P84" s="20"/>
      <c r="Q84" s="20"/>
      <c r="R84" s="20"/>
      <c r="S84" s="20"/>
      <c r="T84" s="20"/>
      <c r="U84" s="20"/>
    </row>
    <row r="85" spans="1:21" s="19" customFormat="1" ht="18" customHeight="1" thickTop="1" thickBot="1" x14ac:dyDescent="0.45">
      <c r="B85" s="22" t="str">
        <f>IF(B177=0,"",B177)</f>
        <v>◎</v>
      </c>
      <c r="C85" s="28" t="s">
        <v>152</v>
      </c>
      <c r="D85" s="29"/>
      <c r="E85" s="29"/>
      <c r="F85" s="29"/>
      <c r="G85" s="29"/>
      <c r="H85" s="30"/>
      <c r="I85" s="195"/>
      <c r="J85" s="20"/>
      <c r="K85" s="241" t="s">
        <v>153</v>
      </c>
      <c r="L85" s="242"/>
      <c r="M85" s="242"/>
      <c r="N85" s="242"/>
      <c r="O85" s="242"/>
      <c r="P85" s="242"/>
      <c r="Q85" s="242"/>
      <c r="R85" s="242"/>
      <c r="S85" s="242"/>
      <c r="T85" s="242"/>
      <c r="U85" s="243"/>
    </row>
    <row r="86" spans="1:21" s="19" customFormat="1" ht="18" customHeight="1" x14ac:dyDescent="0.15">
      <c r="B86" s="213" t="s">
        <v>116</v>
      </c>
      <c r="C86" s="214"/>
      <c r="D86" s="214"/>
      <c r="E86" s="214"/>
      <c r="F86" s="214"/>
      <c r="G86" s="215"/>
      <c r="H86" s="31" t="str">
        <f>IF(B178=0,"",B178)</f>
        <v/>
      </c>
      <c r="I86" s="195"/>
      <c r="J86" s="20"/>
      <c r="K86" s="244">
        <f>SUM(U78:U82)</f>
        <v>125</v>
      </c>
      <c r="L86" s="245"/>
      <c r="M86" s="245"/>
      <c r="N86" s="245"/>
      <c r="O86" s="245"/>
      <c r="P86" s="245"/>
      <c r="Q86" s="245"/>
      <c r="R86" s="48"/>
      <c r="S86" s="250" t="s">
        <v>154</v>
      </c>
      <c r="T86" s="250"/>
      <c r="U86" s="251"/>
    </row>
    <row r="87" spans="1:21" s="19" customFormat="1" ht="18" customHeight="1" x14ac:dyDescent="0.15">
      <c r="B87" s="256" t="s">
        <v>118</v>
      </c>
      <c r="C87" s="257"/>
      <c r="D87" s="257"/>
      <c r="E87" s="257"/>
      <c r="F87" s="257"/>
      <c r="G87" s="258"/>
      <c r="H87" s="35" t="str">
        <f>IF(B180=0,"",B180)</f>
        <v>●</v>
      </c>
      <c r="I87" s="190"/>
      <c r="J87" s="20"/>
      <c r="K87" s="246"/>
      <c r="L87" s="247"/>
      <c r="M87" s="247"/>
      <c r="N87" s="247"/>
      <c r="O87" s="247"/>
      <c r="P87" s="247"/>
      <c r="Q87" s="247"/>
      <c r="R87" s="49"/>
      <c r="S87" s="252"/>
      <c r="T87" s="252"/>
      <c r="U87" s="253"/>
    </row>
    <row r="88" spans="1:21" s="19" customFormat="1" ht="18" customHeight="1" thickBot="1" x14ac:dyDescent="0.2">
      <c r="B88" s="259" t="s">
        <v>155</v>
      </c>
      <c r="C88" s="259"/>
      <c r="D88" s="259"/>
      <c r="E88" s="259"/>
      <c r="F88" s="259"/>
      <c r="G88" s="259"/>
      <c r="H88" s="34">
        <f>C185</f>
        <v>8</v>
      </c>
      <c r="I88" s="25" t="s">
        <v>68</v>
      </c>
      <c r="J88" s="20"/>
      <c r="K88" s="248"/>
      <c r="L88" s="249"/>
      <c r="M88" s="249"/>
      <c r="N88" s="249"/>
      <c r="O88" s="249"/>
      <c r="P88" s="249"/>
      <c r="Q88" s="249"/>
      <c r="R88" s="50" t="s">
        <v>68</v>
      </c>
      <c r="S88" s="254"/>
      <c r="T88" s="254"/>
      <c r="U88" s="255"/>
    </row>
    <row r="89" spans="1:21" s="19" customFormat="1" ht="19.5" customHeight="1" thickTop="1" x14ac:dyDescent="0.4">
      <c r="B89" s="51" t="s">
        <v>122</v>
      </c>
      <c r="G89" s="52"/>
      <c r="H89" s="52"/>
      <c r="I89" s="52" t="s">
        <v>156</v>
      </c>
    </row>
    <row r="90" spans="1:21" ht="21" customHeight="1" x14ac:dyDescent="0.4">
      <c r="A90" s="2" t="s">
        <v>157</v>
      </c>
      <c r="B90" s="53"/>
      <c r="C90" s="53"/>
      <c r="D90" s="53"/>
      <c r="E90" s="53"/>
      <c r="F90" s="53"/>
      <c r="G90" s="53"/>
      <c r="H90" s="53"/>
      <c r="I90" s="53"/>
      <c r="J90" s="53"/>
      <c r="K90" s="53"/>
      <c r="L90" s="53"/>
      <c r="M90" s="53"/>
      <c r="N90" s="53"/>
      <c r="O90" s="53"/>
      <c r="P90" s="53"/>
      <c r="Q90" s="53"/>
      <c r="R90" s="53"/>
      <c r="S90" s="53"/>
      <c r="T90" s="53"/>
      <c r="U90" s="53"/>
    </row>
    <row r="91" spans="1:21" ht="21" customHeight="1" x14ac:dyDescent="0.4"/>
    <row r="92" spans="1:21" ht="14.25" customHeight="1" x14ac:dyDescent="0.4"/>
    <row r="93" spans="1:21" ht="29.25" customHeight="1" x14ac:dyDescent="0.4">
      <c r="A93" s="262" t="s">
        <v>158</v>
      </c>
      <c r="B93" s="262"/>
      <c r="C93" s="262"/>
      <c r="D93" s="262"/>
      <c r="E93" s="262"/>
      <c r="F93" s="262"/>
      <c r="G93" s="262"/>
      <c r="H93" s="262"/>
      <c r="I93" s="262"/>
      <c r="J93" s="262"/>
      <c r="K93" s="262"/>
      <c r="L93" s="262"/>
      <c r="M93" s="262"/>
      <c r="N93" s="262"/>
      <c r="O93" s="262"/>
      <c r="P93" s="262"/>
      <c r="Q93" s="262"/>
      <c r="R93" s="262"/>
      <c r="S93" s="262"/>
      <c r="T93" s="262"/>
      <c r="U93" s="262"/>
    </row>
    <row r="94" spans="1:21" ht="29.25" customHeight="1" x14ac:dyDescent="0.4"/>
    <row r="95" spans="1:21" ht="29.25" customHeight="1" x14ac:dyDescent="0.4">
      <c r="A95" s="54" t="s">
        <v>159</v>
      </c>
      <c r="B95" s="54" t="s">
        <v>160</v>
      </c>
      <c r="C95" s="54"/>
      <c r="D95" s="54"/>
      <c r="E95" s="54"/>
      <c r="F95" s="54"/>
      <c r="G95" s="263">
        <f>IFERROR(VLOOKUP($V$1,K102:U109,10,FALSE),0)</f>
        <v>40</v>
      </c>
      <c r="H95" s="263"/>
      <c r="I95" s="2" t="s">
        <v>69</v>
      </c>
    </row>
    <row r="96" spans="1:21" ht="21" customHeight="1" x14ac:dyDescent="0.4"/>
    <row r="97" spans="2:21" ht="21" customHeight="1" x14ac:dyDescent="0.4">
      <c r="B97" s="2" t="s">
        <v>161</v>
      </c>
      <c r="G97" s="264" t="s">
        <v>341</v>
      </c>
      <c r="H97" s="264"/>
      <c r="I97" s="2" t="s">
        <v>162</v>
      </c>
      <c r="K97" s="125" t="s">
        <v>53</v>
      </c>
      <c r="L97" s="126"/>
      <c r="M97" s="127"/>
      <c r="N97" s="55"/>
      <c r="O97" s="55"/>
      <c r="P97" s="55"/>
      <c r="Q97" s="55"/>
      <c r="R97" s="55"/>
      <c r="S97" s="55"/>
    </row>
    <row r="98" spans="2:21" ht="21" customHeight="1" x14ac:dyDescent="0.4">
      <c r="B98" s="3" t="s">
        <v>20</v>
      </c>
      <c r="C98" s="146" t="s">
        <v>163</v>
      </c>
      <c r="D98" s="146"/>
      <c r="E98" s="146"/>
      <c r="F98" s="146" t="s">
        <v>164</v>
      </c>
      <c r="G98" s="146"/>
      <c r="H98" s="146"/>
      <c r="K98" s="166" t="s">
        <v>335</v>
      </c>
      <c r="L98" s="166"/>
      <c r="M98" s="166"/>
      <c r="N98" s="166"/>
      <c r="O98" s="166"/>
      <c r="P98" s="166"/>
      <c r="Q98" s="166"/>
      <c r="R98" s="166"/>
      <c r="S98" s="166"/>
    </row>
    <row r="99" spans="2:21" ht="29.25" customHeight="1" x14ac:dyDescent="0.4">
      <c r="B99" s="56" t="s">
        <v>13</v>
      </c>
      <c r="C99" s="265">
        <v>2478</v>
      </c>
      <c r="D99" s="266"/>
      <c r="E99" s="56" t="s">
        <v>14</v>
      </c>
      <c r="F99" s="267">
        <v>614</v>
      </c>
      <c r="G99" s="268"/>
      <c r="H99" s="57" t="s">
        <v>0</v>
      </c>
      <c r="K99" s="166"/>
      <c r="L99" s="166"/>
      <c r="M99" s="166"/>
      <c r="N99" s="166"/>
      <c r="O99" s="166"/>
      <c r="P99" s="166"/>
      <c r="Q99" s="166"/>
      <c r="R99" s="166"/>
      <c r="S99" s="166"/>
    </row>
    <row r="100" spans="2:21" ht="29.25" customHeight="1" x14ac:dyDescent="0.4">
      <c r="B100" s="56" t="s">
        <v>12</v>
      </c>
      <c r="C100" s="265">
        <v>2639</v>
      </c>
      <c r="D100" s="266"/>
      <c r="E100" s="56" t="s">
        <v>14</v>
      </c>
      <c r="F100" s="267">
        <v>654</v>
      </c>
      <c r="G100" s="268"/>
      <c r="H100" s="57" t="s">
        <v>0</v>
      </c>
      <c r="K100" s="166"/>
      <c r="L100" s="166"/>
      <c r="M100" s="166"/>
      <c r="N100" s="166"/>
      <c r="O100" s="166"/>
      <c r="P100" s="166"/>
      <c r="Q100" s="166"/>
      <c r="R100" s="166"/>
      <c r="S100" s="166"/>
    </row>
    <row r="101" spans="2:21" ht="29.25" customHeight="1" x14ac:dyDescent="0.4">
      <c r="B101" s="56" t="s">
        <v>11</v>
      </c>
      <c r="C101" s="265">
        <v>2546</v>
      </c>
      <c r="D101" s="266"/>
      <c r="E101" s="56" t="s">
        <v>14</v>
      </c>
      <c r="F101" s="267">
        <v>630</v>
      </c>
      <c r="G101" s="268"/>
      <c r="H101" s="57" t="s">
        <v>0</v>
      </c>
      <c r="K101" s="166"/>
      <c r="L101" s="166"/>
      <c r="M101" s="166"/>
      <c r="N101" s="166"/>
      <c r="O101" s="166"/>
      <c r="P101" s="166"/>
      <c r="Q101" s="166"/>
      <c r="R101" s="166"/>
      <c r="S101" s="166"/>
      <c r="T101" s="128" t="s">
        <v>54</v>
      </c>
      <c r="U101" s="130"/>
    </row>
    <row r="102" spans="2:21" ht="29.25" customHeight="1" x14ac:dyDescent="0.4">
      <c r="B102" s="56" t="s">
        <v>10</v>
      </c>
      <c r="C102" s="265">
        <v>2499</v>
      </c>
      <c r="D102" s="266"/>
      <c r="E102" s="56" t="s">
        <v>14</v>
      </c>
      <c r="F102" s="267">
        <v>619</v>
      </c>
      <c r="G102" s="268"/>
      <c r="H102" s="57" t="s">
        <v>0</v>
      </c>
      <c r="K102" s="10" t="str">
        <f>IF(P110&gt;=7,$V$1,"")</f>
        <v/>
      </c>
      <c r="L102" s="10" t="s">
        <v>165</v>
      </c>
      <c r="M102" s="125" t="s">
        <v>166</v>
      </c>
      <c r="N102" s="126"/>
      <c r="O102" s="126"/>
      <c r="P102" s="126"/>
      <c r="Q102" s="126"/>
      <c r="R102" s="126"/>
      <c r="S102" s="127"/>
      <c r="T102" s="128">
        <v>80</v>
      </c>
      <c r="U102" s="130"/>
    </row>
    <row r="103" spans="2:21" ht="29.25" customHeight="1" x14ac:dyDescent="0.4">
      <c r="B103" s="56" t="s">
        <v>9</v>
      </c>
      <c r="C103" s="265">
        <v>2583</v>
      </c>
      <c r="D103" s="266"/>
      <c r="E103" s="56" t="s">
        <v>14</v>
      </c>
      <c r="F103" s="267">
        <v>640</v>
      </c>
      <c r="G103" s="268"/>
      <c r="H103" s="57" t="s">
        <v>0</v>
      </c>
      <c r="K103" s="10" t="str">
        <f>IF(AND(P110&lt;7,P110&gt;=6),$V$1,"")</f>
        <v/>
      </c>
      <c r="L103" s="10" t="s">
        <v>167</v>
      </c>
      <c r="M103" s="125" t="s">
        <v>168</v>
      </c>
      <c r="N103" s="126"/>
      <c r="O103" s="126"/>
      <c r="P103" s="126"/>
      <c r="Q103" s="126"/>
      <c r="R103" s="126"/>
      <c r="S103" s="127"/>
      <c r="T103" s="128">
        <v>70</v>
      </c>
      <c r="U103" s="130"/>
    </row>
    <row r="104" spans="2:21" ht="29.25" customHeight="1" x14ac:dyDescent="0.4">
      <c r="B104" s="56" t="s">
        <v>8</v>
      </c>
      <c r="C104" s="265">
        <v>2353</v>
      </c>
      <c r="D104" s="266"/>
      <c r="E104" s="56" t="s">
        <v>14</v>
      </c>
      <c r="F104" s="267">
        <v>584</v>
      </c>
      <c r="G104" s="268"/>
      <c r="H104" s="57" t="s">
        <v>0</v>
      </c>
      <c r="K104" s="10" t="str">
        <f>IF(AND(P110&lt;6,P110&gt;=5),$V$1,"")</f>
        <v/>
      </c>
      <c r="L104" s="10" t="s">
        <v>169</v>
      </c>
      <c r="M104" s="125" t="s">
        <v>170</v>
      </c>
      <c r="N104" s="126"/>
      <c r="O104" s="126"/>
      <c r="P104" s="126"/>
      <c r="Q104" s="126"/>
      <c r="R104" s="126"/>
      <c r="S104" s="127"/>
      <c r="T104" s="128">
        <v>55</v>
      </c>
      <c r="U104" s="130"/>
    </row>
    <row r="105" spans="2:21" ht="29.25" customHeight="1" x14ac:dyDescent="0.4">
      <c r="B105" s="56" t="s">
        <v>7</v>
      </c>
      <c r="C105" s="265">
        <v>2495</v>
      </c>
      <c r="D105" s="266"/>
      <c r="E105" s="56" t="s">
        <v>14</v>
      </c>
      <c r="F105" s="267">
        <v>618</v>
      </c>
      <c r="G105" s="268"/>
      <c r="H105" s="57" t="s">
        <v>0</v>
      </c>
      <c r="K105" s="10" t="str">
        <f>IF(AND(P110&lt;5,P110&gt;=4.5),$V$1,"")</f>
        <v/>
      </c>
      <c r="L105" s="10" t="s">
        <v>171</v>
      </c>
      <c r="M105" s="125" t="s">
        <v>172</v>
      </c>
      <c r="N105" s="126"/>
      <c r="O105" s="126"/>
      <c r="P105" s="126"/>
      <c r="Q105" s="126"/>
      <c r="R105" s="126"/>
      <c r="S105" s="127"/>
      <c r="T105" s="128">
        <v>45</v>
      </c>
      <c r="U105" s="130"/>
    </row>
    <row r="106" spans="2:21" ht="29.25" customHeight="1" x14ac:dyDescent="0.4">
      <c r="B106" s="56" t="s">
        <v>6</v>
      </c>
      <c r="C106" s="265">
        <v>2290</v>
      </c>
      <c r="D106" s="266"/>
      <c r="E106" s="56" t="s">
        <v>14</v>
      </c>
      <c r="F106" s="267">
        <v>567</v>
      </c>
      <c r="G106" s="268"/>
      <c r="H106" s="57" t="s">
        <v>0</v>
      </c>
      <c r="K106" s="10" t="str">
        <f>IF(AND(P110&lt;4.5,P110&gt;=4),$V$1,"")</f>
        <v>●</v>
      </c>
      <c r="L106" s="10" t="s">
        <v>173</v>
      </c>
      <c r="M106" s="125" t="s">
        <v>174</v>
      </c>
      <c r="N106" s="126"/>
      <c r="O106" s="126"/>
      <c r="P106" s="126"/>
      <c r="Q106" s="126"/>
      <c r="R106" s="126"/>
      <c r="S106" s="127"/>
      <c r="T106" s="128">
        <v>40</v>
      </c>
      <c r="U106" s="130"/>
    </row>
    <row r="107" spans="2:21" ht="29.25" customHeight="1" x14ac:dyDescent="0.4">
      <c r="B107" s="56" t="s">
        <v>5</v>
      </c>
      <c r="C107" s="265">
        <v>2399</v>
      </c>
      <c r="D107" s="266"/>
      <c r="E107" s="56" t="s">
        <v>14</v>
      </c>
      <c r="F107" s="267">
        <v>594</v>
      </c>
      <c r="G107" s="268"/>
      <c r="H107" s="57" t="s">
        <v>0</v>
      </c>
      <c r="K107" s="10" t="str">
        <f>IF(AND(P110&lt;4,P110&gt;=3),$V$1,"")</f>
        <v/>
      </c>
      <c r="L107" s="10" t="s">
        <v>175</v>
      </c>
      <c r="M107" s="125" t="s">
        <v>176</v>
      </c>
      <c r="N107" s="126"/>
      <c r="O107" s="126"/>
      <c r="P107" s="126"/>
      <c r="Q107" s="126"/>
      <c r="R107" s="126"/>
      <c r="S107" s="127"/>
      <c r="T107" s="128">
        <v>30</v>
      </c>
      <c r="U107" s="130"/>
    </row>
    <row r="108" spans="2:21" ht="29.25" customHeight="1" x14ac:dyDescent="0.4">
      <c r="B108" s="56" t="s">
        <v>4</v>
      </c>
      <c r="C108" s="265">
        <v>2311</v>
      </c>
      <c r="D108" s="266"/>
      <c r="E108" s="56" t="s">
        <v>14</v>
      </c>
      <c r="F108" s="267">
        <v>572</v>
      </c>
      <c r="G108" s="268"/>
      <c r="H108" s="57" t="s">
        <v>0</v>
      </c>
      <c r="K108" s="10" t="str">
        <f>IF(AND(P110&lt;3,P110&gt;=2),$V$1,"")</f>
        <v/>
      </c>
      <c r="L108" s="10" t="s">
        <v>177</v>
      </c>
      <c r="M108" s="125" t="s">
        <v>178</v>
      </c>
      <c r="N108" s="126"/>
      <c r="O108" s="126"/>
      <c r="P108" s="126"/>
      <c r="Q108" s="126"/>
      <c r="R108" s="126"/>
      <c r="S108" s="127"/>
      <c r="T108" s="128">
        <v>20</v>
      </c>
      <c r="U108" s="130"/>
    </row>
    <row r="109" spans="2:21" ht="29.25" customHeight="1" thickBot="1" x14ac:dyDescent="0.45">
      <c r="B109" s="56" t="s">
        <v>3</v>
      </c>
      <c r="C109" s="265">
        <v>2080</v>
      </c>
      <c r="D109" s="266"/>
      <c r="E109" s="56" t="s">
        <v>14</v>
      </c>
      <c r="F109" s="267">
        <v>515</v>
      </c>
      <c r="G109" s="268"/>
      <c r="H109" s="57" t="s">
        <v>0</v>
      </c>
      <c r="K109" s="58" t="str">
        <f>IF(AND(P110&lt;2,P110&lt;&gt;0),$V$1,"")</f>
        <v/>
      </c>
      <c r="L109" s="58" t="s">
        <v>179</v>
      </c>
      <c r="M109" s="273" t="s">
        <v>180</v>
      </c>
      <c r="N109" s="274"/>
      <c r="O109" s="274"/>
      <c r="P109" s="274"/>
      <c r="Q109" s="274"/>
      <c r="R109" s="274"/>
      <c r="S109" s="275"/>
      <c r="T109" s="128">
        <v>5</v>
      </c>
      <c r="U109" s="130"/>
    </row>
    <row r="110" spans="2:21" ht="29.25" customHeight="1" thickBot="1" x14ac:dyDescent="0.45">
      <c r="B110" s="59" t="s">
        <v>2</v>
      </c>
      <c r="C110" s="265">
        <v>2407</v>
      </c>
      <c r="D110" s="266"/>
      <c r="E110" s="60" t="s">
        <v>14</v>
      </c>
      <c r="F110" s="276">
        <v>596</v>
      </c>
      <c r="G110" s="277"/>
      <c r="H110" s="61" t="s">
        <v>0</v>
      </c>
      <c r="K110" s="278" t="s">
        <v>181</v>
      </c>
      <c r="L110" s="279"/>
      <c r="M110" s="279"/>
      <c r="N110" s="279"/>
      <c r="O110" s="279"/>
      <c r="P110" s="282">
        <f>IFERROR(C111/F111,0)</f>
        <v>4.0372067194224632</v>
      </c>
      <c r="Q110" s="283"/>
      <c r="R110" s="284"/>
      <c r="S110" s="62"/>
      <c r="T110" s="62"/>
    </row>
    <row r="111" spans="2:21" ht="29.25" customHeight="1" thickBot="1" x14ac:dyDescent="0.45">
      <c r="B111" s="63" t="s">
        <v>1</v>
      </c>
      <c r="C111" s="288">
        <f>SUM(C99:D110)</f>
        <v>29080</v>
      </c>
      <c r="D111" s="289"/>
      <c r="E111" s="64" t="s">
        <v>14</v>
      </c>
      <c r="F111" s="290">
        <f>SUM(F99:G110)</f>
        <v>7203</v>
      </c>
      <c r="G111" s="291"/>
      <c r="H111" s="65" t="s">
        <v>0</v>
      </c>
      <c r="K111" s="280"/>
      <c r="L111" s="281"/>
      <c r="M111" s="281"/>
      <c r="N111" s="281"/>
      <c r="O111" s="281"/>
      <c r="P111" s="285"/>
      <c r="Q111" s="286"/>
      <c r="R111" s="287"/>
      <c r="S111" s="1" t="s">
        <v>14</v>
      </c>
      <c r="T111" s="62"/>
    </row>
    <row r="112" spans="2:21" ht="21.75" customHeight="1" x14ac:dyDescent="0.4"/>
    <row r="113" spans="1:21" ht="29.25" customHeight="1" x14ac:dyDescent="0.4">
      <c r="A113" s="54" t="s">
        <v>182</v>
      </c>
      <c r="B113" s="54" t="s">
        <v>183</v>
      </c>
      <c r="C113" s="54"/>
      <c r="D113" s="54"/>
      <c r="E113" s="54"/>
      <c r="F113" s="54"/>
      <c r="G113" s="263">
        <f>IFERROR(VLOOKUP($V$1,A121:U124,20,FALSE),0)</f>
        <v>5</v>
      </c>
      <c r="H113" s="263"/>
      <c r="I113" s="2" t="s">
        <v>69</v>
      </c>
    </row>
    <row r="114" spans="1:21" ht="29.25" customHeight="1" x14ac:dyDescent="0.4">
      <c r="B114" s="2" t="s">
        <v>161</v>
      </c>
      <c r="I114" s="269" t="s">
        <v>341</v>
      </c>
      <c r="J114" s="270"/>
      <c r="K114" s="2" t="s">
        <v>184</v>
      </c>
      <c r="N114" s="271" t="str">
        <f>IF($I$114="","",(IF($I$114=$W$1,$W$2,$W$3)))</f>
        <v>令和３</v>
      </c>
      <c r="O114" s="271"/>
      <c r="P114" s="2" t="s">
        <v>162</v>
      </c>
    </row>
    <row r="115" spans="1:21" ht="32.25" customHeight="1" x14ac:dyDescent="0.4">
      <c r="D115" s="272" t="s">
        <v>185</v>
      </c>
      <c r="E115" s="272"/>
      <c r="F115" s="272"/>
      <c r="G115" s="272"/>
      <c r="H115" s="272" t="s">
        <v>186</v>
      </c>
      <c r="I115" s="272"/>
      <c r="J115" s="272"/>
      <c r="K115" s="272"/>
      <c r="L115" s="272"/>
      <c r="M115" s="272" t="s">
        <v>187</v>
      </c>
      <c r="N115" s="272"/>
      <c r="O115" s="272"/>
      <c r="P115" s="272"/>
      <c r="Q115" s="272"/>
      <c r="R115" s="272" t="s">
        <v>188</v>
      </c>
      <c r="S115" s="146"/>
      <c r="T115" s="146"/>
      <c r="U115" s="146"/>
    </row>
    <row r="116" spans="1:21" ht="27" customHeight="1" x14ac:dyDescent="0.4">
      <c r="B116" s="10" t="str">
        <f>IF($I$114="","",$I$114)</f>
        <v>令和４</v>
      </c>
      <c r="C116" s="10" t="s">
        <v>162</v>
      </c>
      <c r="D116" s="292">
        <v>7240073</v>
      </c>
      <c r="E116" s="292"/>
      <c r="F116" s="292"/>
      <c r="G116" s="292"/>
      <c r="H116" s="292">
        <v>1325507</v>
      </c>
      <c r="I116" s="292"/>
      <c r="J116" s="292"/>
      <c r="K116" s="292"/>
      <c r="L116" s="292"/>
      <c r="M116" s="293">
        <f>$D116-$H116</f>
        <v>5914566</v>
      </c>
      <c r="N116" s="293"/>
      <c r="O116" s="293"/>
      <c r="P116" s="293"/>
      <c r="Q116" s="293"/>
      <c r="R116" s="292">
        <v>25375356</v>
      </c>
      <c r="S116" s="292"/>
      <c r="T116" s="292"/>
      <c r="U116" s="292"/>
    </row>
    <row r="117" spans="1:21" ht="27" customHeight="1" x14ac:dyDescent="0.4">
      <c r="B117" s="110" t="str">
        <f>$N$114</f>
        <v>令和３</v>
      </c>
      <c r="C117" s="10" t="s">
        <v>162</v>
      </c>
      <c r="D117" s="292">
        <v>7369383</v>
      </c>
      <c r="E117" s="292"/>
      <c r="F117" s="292"/>
      <c r="G117" s="292"/>
      <c r="H117" s="292">
        <v>1564861</v>
      </c>
      <c r="I117" s="292"/>
      <c r="J117" s="292"/>
      <c r="K117" s="292"/>
      <c r="L117" s="292"/>
      <c r="M117" s="293">
        <f>$D117-$H117</f>
        <v>5804522</v>
      </c>
      <c r="N117" s="293"/>
      <c r="O117" s="293"/>
      <c r="P117" s="293"/>
      <c r="Q117" s="293"/>
      <c r="R117" s="292">
        <v>25582468</v>
      </c>
      <c r="S117" s="292"/>
      <c r="T117" s="292"/>
      <c r="U117" s="292"/>
    </row>
    <row r="118" spans="1:21" ht="16.5" customHeight="1" x14ac:dyDescent="0.4">
      <c r="C118" s="111" t="s">
        <v>339</v>
      </c>
    </row>
    <row r="119" spans="1:21" ht="24" customHeight="1" x14ac:dyDescent="0.4">
      <c r="A119" s="146" t="s">
        <v>53</v>
      </c>
      <c r="B119" s="146"/>
      <c r="C119" s="166" t="s">
        <v>189</v>
      </c>
      <c r="D119" s="166"/>
      <c r="E119" s="166"/>
      <c r="F119" s="166"/>
      <c r="G119" s="166"/>
      <c r="H119" s="166"/>
      <c r="I119" s="166"/>
      <c r="J119" s="166"/>
      <c r="K119" s="166"/>
      <c r="L119" s="166"/>
      <c r="M119" s="166"/>
      <c r="N119" s="166"/>
      <c r="O119" s="166"/>
      <c r="P119" s="166"/>
      <c r="Q119" s="166"/>
      <c r="R119" s="166"/>
      <c r="S119" s="166"/>
      <c r="T119" s="146" t="s">
        <v>54</v>
      </c>
      <c r="U119" s="146"/>
    </row>
    <row r="120" spans="1:21" ht="24" customHeight="1" x14ac:dyDescent="0.4">
      <c r="A120" s="146"/>
      <c r="B120" s="146"/>
      <c r="C120" s="166"/>
      <c r="D120" s="166"/>
      <c r="E120" s="166"/>
      <c r="F120" s="166"/>
      <c r="G120" s="166"/>
      <c r="H120" s="166"/>
      <c r="I120" s="166"/>
      <c r="J120" s="166"/>
      <c r="K120" s="166"/>
      <c r="L120" s="166"/>
      <c r="M120" s="166"/>
      <c r="N120" s="166"/>
      <c r="O120" s="166"/>
      <c r="P120" s="166"/>
      <c r="Q120" s="166"/>
      <c r="R120" s="166"/>
      <c r="S120" s="166"/>
      <c r="T120" s="146"/>
      <c r="U120" s="146"/>
    </row>
    <row r="121" spans="1:21" ht="30" customHeight="1" x14ac:dyDescent="0.4">
      <c r="A121" s="3" t="str">
        <f>IF(R116="","",IF(R117="","",(IF(AND(R116&lt;=M116,R117&lt;=M117,R117&lt;&gt;0),$V$1,""))))</f>
        <v/>
      </c>
      <c r="B121" s="3" t="s">
        <v>190</v>
      </c>
      <c r="C121" s="294" t="s">
        <v>191</v>
      </c>
      <c r="D121" s="294"/>
      <c r="E121" s="294"/>
      <c r="F121" s="294"/>
      <c r="G121" s="294"/>
      <c r="H121" s="294"/>
      <c r="I121" s="294"/>
      <c r="J121" s="294"/>
      <c r="K121" s="294"/>
      <c r="L121" s="294"/>
      <c r="M121" s="294"/>
      <c r="N121" s="294"/>
      <c r="O121" s="294"/>
      <c r="P121" s="294"/>
      <c r="Q121" s="294"/>
      <c r="R121" s="294"/>
      <c r="S121" s="294"/>
      <c r="T121" s="146">
        <v>40</v>
      </c>
      <c r="U121" s="146"/>
    </row>
    <row r="122" spans="1:21" ht="30" customHeight="1" x14ac:dyDescent="0.4">
      <c r="A122" s="3" t="str">
        <f>IF(R116="","",IF(R117="","",(IF(OR(AND(R116&lt;=M116,R117&gt;M117),AND(R116&lt;=M116,R117=0)),$V$1,""))))</f>
        <v/>
      </c>
      <c r="B122" s="3" t="s">
        <v>192</v>
      </c>
      <c r="C122" s="294" t="s">
        <v>193</v>
      </c>
      <c r="D122" s="294"/>
      <c r="E122" s="294"/>
      <c r="F122" s="294"/>
      <c r="G122" s="294"/>
      <c r="H122" s="294"/>
      <c r="I122" s="294"/>
      <c r="J122" s="294"/>
      <c r="K122" s="294"/>
      <c r="L122" s="294"/>
      <c r="M122" s="294"/>
      <c r="N122" s="294"/>
      <c r="O122" s="294"/>
      <c r="P122" s="294"/>
      <c r="Q122" s="294"/>
      <c r="R122" s="294"/>
      <c r="S122" s="294"/>
      <c r="T122" s="146">
        <v>25</v>
      </c>
      <c r="U122" s="146"/>
    </row>
    <row r="123" spans="1:21" ht="30" customHeight="1" x14ac:dyDescent="0.4">
      <c r="A123" s="3" t="str">
        <f>IF(R116="","",IF(R117="","",(IF(OR(AND(R116&gt;M116,R117&lt;M117),AND(R116&gt;M116,R117=0)),$V$1,""))))</f>
        <v/>
      </c>
      <c r="B123" s="3" t="s">
        <v>194</v>
      </c>
      <c r="C123" s="294" t="s">
        <v>195</v>
      </c>
      <c r="D123" s="294"/>
      <c r="E123" s="294"/>
      <c r="F123" s="294"/>
      <c r="G123" s="294"/>
      <c r="H123" s="294"/>
      <c r="I123" s="294"/>
      <c r="J123" s="294"/>
      <c r="K123" s="294"/>
      <c r="L123" s="294"/>
      <c r="M123" s="294"/>
      <c r="N123" s="294"/>
      <c r="O123" s="294"/>
      <c r="P123" s="294"/>
      <c r="Q123" s="294"/>
      <c r="R123" s="294"/>
      <c r="S123" s="294"/>
      <c r="T123" s="146">
        <v>20</v>
      </c>
      <c r="U123" s="146"/>
    </row>
    <row r="124" spans="1:21" ht="30" customHeight="1" x14ac:dyDescent="0.4">
      <c r="A124" s="3" t="str">
        <f>IF(R116="","",IF(R117="","",(IF(AND(R116&gt;M116,R117&gt;M117),$V$1,""))))</f>
        <v>●</v>
      </c>
      <c r="B124" s="3" t="s">
        <v>196</v>
      </c>
      <c r="C124" s="294" t="s">
        <v>197</v>
      </c>
      <c r="D124" s="294"/>
      <c r="E124" s="294"/>
      <c r="F124" s="294"/>
      <c r="G124" s="294"/>
      <c r="H124" s="294"/>
      <c r="I124" s="294"/>
      <c r="J124" s="294"/>
      <c r="K124" s="294"/>
      <c r="L124" s="294"/>
      <c r="M124" s="294"/>
      <c r="N124" s="294"/>
      <c r="O124" s="294"/>
      <c r="P124" s="294"/>
      <c r="Q124" s="294"/>
      <c r="R124" s="294"/>
      <c r="S124" s="294"/>
      <c r="T124" s="146">
        <v>5</v>
      </c>
      <c r="U124" s="146"/>
    </row>
    <row r="125" spans="1:21" ht="21.75" customHeight="1" x14ac:dyDescent="0.4">
      <c r="A125" s="67" t="s">
        <v>198</v>
      </c>
      <c r="B125" s="67"/>
      <c r="C125" s="67"/>
      <c r="D125" s="67"/>
      <c r="E125" s="67"/>
      <c r="F125" s="67" t="s">
        <v>158</v>
      </c>
      <c r="G125" s="67"/>
      <c r="H125" s="67"/>
      <c r="I125" s="67"/>
      <c r="J125" s="67"/>
      <c r="K125" s="67"/>
      <c r="L125" s="67"/>
      <c r="M125" s="67"/>
      <c r="N125" s="67"/>
      <c r="O125" s="67"/>
      <c r="P125" s="67"/>
      <c r="Q125" s="67"/>
      <c r="R125" s="67"/>
      <c r="S125" s="67"/>
      <c r="T125" s="67"/>
      <c r="U125" s="67"/>
    </row>
    <row r="126" spans="1:21" ht="10.5" customHeight="1" x14ac:dyDescent="0.4"/>
    <row r="127" spans="1:21" ht="20.25" customHeight="1" x14ac:dyDescent="0.4">
      <c r="A127" s="54" t="s">
        <v>199</v>
      </c>
      <c r="B127" s="54" t="s">
        <v>200</v>
      </c>
      <c r="C127" s="54"/>
      <c r="D127" s="54"/>
      <c r="E127" s="54"/>
      <c r="F127" s="54"/>
      <c r="G127" s="263">
        <f>IFERROR(VLOOKUP($V$1,F186:R188,12,FALSE),0)</f>
        <v>35</v>
      </c>
      <c r="H127" s="263"/>
      <c r="I127" s="2" t="s">
        <v>69</v>
      </c>
    </row>
    <row r="128" spans="1:21" ht="12.75" customHeight="1" x14ac:dyDescent="0.4">
      <c r="A128" s="68"/>
      <c r="B128" s="69"/>
      <c r="C128" s="69"/>
      <c r="D128" s="69"/>
      <c r="E128" s="69"/>
      <c r="F128" s="69"/>
      <c r="G128" s="69"/>
      <c r="H128" s="69"/>
      <c r="I128" s="69"/>
      <c r="J128" s="69"/>
      <c r="K128" s="69"/>
      <c r="L128" s="69"/>
      <c r="M128" s="69"/>
      <c r="N128" s="69"/>
      <c r="O128" s="69"/>
      <c r="P128" s="70"/>
      <c r="Q128" s="70"/>
      <c r="R128" s="70"/>
      <c r="S128" s="70"/>
    </row>
    <row r="129" spans="1:21" ht="32.25" customHeight="1" x14ac:dyDescent="0.4">
      <c r="A129" s="295" t="s">
        <v>201</v>
      </c>
      <c r="B129" s="296"/>
      <c r="C129" s="296"/>
      <c r="D129" s="296"/>
      <c r="E129" s="296"/>
      <c r="F129" s="296"/>
      <c r="G129" s="296"/>
      <c r="H129" s="296"/>
      <c r="I129" s="296"/>
      <c r="J129" s="296"/>
      <c r="K129" s="296"/>
      <c r="L129" s="296"/>
      <c r="M129" s="296"/>
      <c r="N129" s="296"/>
      <c r="O129" s="296"/>
      <c r="P129" s="296"/>
      <c r="Q129" s="296"/>
      <c r="R129" s="296"/>
      <c r="S129" s="296"/>
      <c r="T129" s="296"/>
      <c r="U129" s="297"/>
    </row>
    <row r="130" spans="1:21" ht="32.25" customHeight="1" thickBot="1" x14ac:dyDescent="0.45">
      <c r="A130" s="298"/>
      <c r="B130" s="299"/>
      <c r="C130" s="299"/>
      <c r="D130" s="300"/>
      <c r="E130" s="300"/>
      <c r="F130" s="300"/>
      <c r="G130" s="300"/>
      <c r="H130" s="300"/>
      <c r="I130" s="300"/>
      <c r="J130" s="300"/>
      <c r="K130" s="300"/>
      <c r="L130" s="300"/>
      <c r="M130" s="300"/>
      <c r="N130" s="300"/>
      <c r="O130" s="300"/>
      <c r="P130" s="300"/>
      <c r="Q130" s="300"/>
      <c r="R130" s="300"/>
      <c r="S130" s="300"/>
      <c r="T130" s="300"/>
      <c r="U130" s="301"/>
    </row>
    <row r="131" spans="1:21" ht="17.25" customHeight="1" thickBot="1" x14ac:dyDescent="0.45">
      <c r="A131" s="320" t="s">
        <v>202</v>
      </c>
      <c r="B131" s="71"/>
      <c r="C131" s="337" t="s">
        <v>203</v>
      </c>
      <c r="D131" s="338"/>
      <c r="E131" s="338"/>
      <c r="F131" s="338"/>
      <c r="G131" s="338"/>
      <c r="H131" s="338"/>
      <c r="I131" s="338"/>
      <c r="J131" s="338"/>
      <c r="K131" s="73" t="s">
        <v>336</v>
      </c>
      <c r="L131" s="73"/>
      <c r="M131" s="73"/>
      <c r="N131" s="73"/>
      <c r="O131" s="73"/>
      <c r="P131" s="73"/>
      <c r="Q131" s="73"/>
      <c r="R131" s="73"/>
      <c r="S131" s="73"/>
      <c r="T131" s="73"/>
      <c r="U131" s="74"/>
    </row>
    <row r="132" spans="1:21" ht="17.25" customHeight="1" x14ac:dyDescent="0.4">
      <c r="A132" s="321"/>
      <c r="B132" s="302"/>
      <c r="C132" s="323">
        <v>1</v>
      </c>
      <c r="D132" s="325" t="s">
        <v>204</v>
      </c>
      <c r="E132" s="326"/>
      <c r="F132" s="326"/>
      <c r="G132" s="326"/>
      <c r="H132" s="326"/>
      <c r="I132" s="326"/>
      <c r="J132" s="327"/>
      <c r="K132" s="331" t="s">
        <v>205</v>
      </c>
      <c r="L132" s="332"/>
      <c r="M132" s="332"/>
      <c r="N132" s="332"/>
      <c r="O132" s="332"/>
      <c r="P132" s="332"/>
      <c r="Q132" s="332"/>
      <c r="R132" s="332"/>
      <c r="S132" s="332"/>
      <c r="T132" s="332"/>
      <c r="U132" s="333"/>
    </row>
    <row r="133" spans="1:21" ht="17.25" customHeight="1" x14ac:dyDescent="0.4">
      <c r="A133" s="321"/>
      <c r="B133" s="303"/>
      <c r="C133" s="324"/>
      <c r="D133" s="328"/>
      <c r="E133" s="329"/>
      <c r="F133" s="329"/>
      <c r="G133" s="329"/>
      <c r="H133" s="329"/>
      <c r="I133" s="329"/>
      <c r="J133" s="330"/>
      <c r="K133" s="304" t="s">
        <v>206</v>
      </c>
      <c r="L133" s="305"/>
      <c r="M133" s="305"/>
      <c r="N133" s="305"/>
      <c r="O133" s="305"/>
      <c r="P133" s="305"/>
      <c r="Q133" s="305"/>
      <c r="R133" s="305"/>
      <c r="S133" s="305"/>
      <c r="T133" s="305"/>
      <c r="U133" s="306"/>
    </row>
    <row r="134" spans="1:21" ht="17.25" customHeight="1" x14ac:dyDescent="0.4">
      <c r="A134" s="321"/>
      <c r="B134" s="307"/>
      <c r="C134" s="309">
        <v>2</v>
      </c>
      <c r="D134" s="334" t="s">
        <v>207</v>
      </c>
      <c r="E134" s="335"/>
      <c r="F134" s="335"/>
      <c r="G134" s="335"/>
      <c r="H134" s="335"/>
      <c r="I134" s="335"/>
      <c r="J134" s="336"/>
      <c r="K134" s="304" t="s">
        <v>208</v>
      </c>
      <c r="L134" s="305"/>
      <c r="M134" s="305"/>
      <c r="N134" s="305"/>
      <c r="O134" s="305"/>
      <c r="P134" s="305"/>
      <c r="Q134" s="305"/>
      <c r="R134" s="305"/>
      <c r="S134" s="305"/>
      <c r="T134" s="305"/>
      <c r="U134" s="306"/>
    </row>
    <row r="135" spans="1:21" ht="17.25" customHeight="1" x14ac:dyDescent="0.4">
      <c r="A135" s="321"/>
      <c r="B135" s="303"/>
      <c r="C135" s="324"/>
      <c r="D135" s="334"/>
      <c r="E135" s="335"/>
      <c r="F135" s="335"/>
      <c r="G135" s="335"/>
      <c r="H135" s="335"/>
      <c r="I135" s="335"/>
      <c r="J135" s="336"/>
      <c r="K135" s="304" t="s">
        <v>209</v>
      </c>
      <c r="L135" s="305"/>
      <c r="M135" s="305"/>
      <c r="N135" s="305"/>
      <c r="O135" s="305"/>
      <c r="P135" s="305"/>
      <c r="Q135" s="305"/>
      <c r="R135" s="305"/>
      <c r="S135" s="305"/>
      <c r="T135" s="305"/>
      <c r="U135" s="306"/>
    </row>
    <row r="136" spans="1:21" ht="17.25" customHeight="1" x14ac:dyDescent="0.4">
      <c r="A136" s="321"/>
      <c r="B136" s="307"/>
      <c r="C136" s="309">
        <v>0</v>
      </c>
      <c r="D136" s="311" t="s">
        <v>210</v>
      </c>
      <c r="E136" s="312"/>
      <c r="F136" s="312"/>
      <c r="G136" s="312"/>
      <c r="H136" s="312"/>
      <c r="I136" s="312"/>
      <c r="J136" s="313"/>
      <c r="K136" s="304" t="s">
        <v>211</v>
      </c>
      <c r="L136" s="305"/>
      <c r="M136" s="305"/>
      <c r="N136" s="305"/>
      <c r="O136" s="305"/>
      <c r="P136" s="305"/>
      <c r="Q136" s="305"/>
      <c r="R136" s="305"/>
      <c r="S136" s="305"/>
      <c r="T136" s="305"/>
      <c r="U136" s="306"/>
    </row>
    <row r="137" spans="1:21" ht="11.25" customHeight="1" thickBot="1" x14ac:dyDescent="0.45">
      <c r="A137" s="322"/>
      <c r="B137" s="308"/>
      <c r="C137" s="310"/>
      <c r="D137" s="314"/>
      <c r="E137" s="315"/>
      <c r="F137" s="315"/>
      <c r="G137" s="315"/>
      <c r="H137" s="315"/>
      <c r="I137" s="315"/>
      <c r="J137" s="316"/>
      <c r="K137" s="317" t="s">
        <v>209</v>
      </c>
      <c r="L137" s="318"/>
      <c r="M137" s="318"/>
      <c r="N137" s="318"/>
      <c r="O137" s="318"/>
      <c r="P137" s="318"/>
      <c r="Q137" s="318"/>
      <c r="R137" s="318"/>
      <c r="S137" s="318"/>
      <c r="T137" s="318"/>
      <c r="U137" s="319"/>
    </row>
    <row r="138" spans="1:21" ht="17.25" customHeight="1" thickBot="1" x14ac:dyDescent="0.45">
      <c r="A138" s="180" t="s">
        <v>212</v>
      </c>
      <c r="B138" s="71" t="s">
        <v>227</v>
      </c>
      <c r="C138" s="340" t="s">
        <v>213</v>
      </c>
      <c r="D138" s="341"/>
      <c r="E138" s="341"/>
      <c r="F138" s="341"/>
      <c r="G138" s="341"/>
      <c r="H138" s="341"/>
      <c r="I138" s="341"/>
      <c r="J138" s="341"/>
      <c r="K138" s="76" t="s">
        <v>337</v>
      </c>
      <c r="L138" s="76"/>
      <c r="M138" s="76"/>
      <c r="N138" s="76"/>
      <c r="O138" s="76"/>
      <c r="P138" s="76"/>
      <c r="Q138" s="76"/>
      <c r="R138" s="76"/>
      <c r="S138" s="76"/>
      <c r="T138" s="76"/>
      <c r="U138" s="77"/>
    </row>
    <row r="139" spans="1:21" ht="17.25" customHeight="1" x14ac:dyDescent="0.4">
      <c r="A139" s="320"/>
      <c r="B139" s="302" t="s">
        <v>32</v>
      </c>
      <c r="C139" s="323">
        <v>1</v>
      </c>
      <c r="D139" s="325" t="s">
        <v>204</v>
      </c>
      <c r="E139" s="326"/>
      <c r="F139" s="326"/>
      <c r="G139" s="326"/>
      <c r="H139" s="326"/>
      <c r="I139" s="326"/>
      <c r="J139" s="327"/>
      <c r="K139" s="331" t="s">
        <v>214</v>
      </c>
      <c r="L139" s="332"/>
      <c r="M139" s="332"/>
      <c r="N139" s="332"/>
      <c r="O139" s="332"/>
      <c r="P139" s="332"/>
      <c r="Q139" s="332"/>
      <c r="R139" s="332"/>
      <c r="S139" s="332"/>
      <c r="T139" s="332"/>
      <c r="U139" s="333"/>
    </row>
    <row r="140" spans="1:21" ht="17.25" customHeight="1" x14ac:dyDescent="0.4">
      <c r="A140" s="320"/>
      <c r="B140" s="303"/>
      <c r="C140" s="324"/>
      <c r="D140" s="328"/>
      <c r="E140" s="329"/>
      <c r="F140" s="329"/>
      <c r="G140" s="329"/>
      <c r="H140" s="329"/>
      <c r="I140" s="329"/>
      <c r="J140" s="330"/>
      <c r="K140" s="304" t="s">
        <v>215</v>
      </c>
      <c r="L140" s="305"/>
      <c r="M140" s="305"/>
      <c r="N140" s="305"/>
      <c r="O140" s="305"/>
      <c r="P140" s="305"/>
      <c r="Q140" s="305"/>
      <c r="R140" s="305"/>
      <c r="S140" s="305"/>
      <c r="T140" s="305"/>
      <c r="U140" s="306"/>
    </row>
    <row r="141" spans="1:21" ht="17.25" customHeight="1" x14ac:dyDescent="0.4">
      <c r="A141" s="320"/>
      <c r="B141" s="307"/>
      <c r="C141" s="309">
        <v>2</v>
      </c>
      <c r="D141" s="334" t="s">
        <v>207</v>
      </c>
      <c r="E141" s="335"/>
      <c r="F141" s="335"/>
      <c r="G141" s="335"/>
      <c r="H141" s="335"/>
      <c r="I141" s="335"/>
      <c r="J141" s="336"/>
      <c r="K141" s="304" t="s">
        <v>216</v>
      </c>
      <c r="L141" s="305"/>
      <c r="M141" s="305"/>
      <c r="N141" s="305"/>
      <c r="O141" s="305"/>
      <c r="P141" s="305"/>
      <c r="Q141" s="305"/>
      <c r="R141" s="305"/>
      <c r="S141" s="305"/>
      <c r="T141" s="305"/>
      <c r="U141" s="306"/>
    </row>
    <row r="142" spans="1:21" ht="17.25" customHeight="1" x14ac:dyDescent="0.4">
      <c r="A142" s="320"/>
      <c r="B142" s="302"/>
      <c r="C142" s="323"/>
      <c r="D142" s="334"/>
      <c r="E142" s="335"/>
      <c r="F142" s="335"/>
      <c r="G142" s="335"/>
      <c r="H142" s="335"/>
      <c r="I142" s="335"/>
      <c r="J142" s="336"/>
      <c r="K142" s="304" t="s">
        <v>217</v>
      </c>
      <c r="L142" s="305"/>
      <c r="M142" s="305"/>
      <c r="N142" s="305"/>
      <c r="O142" s="305"/>
      <c r="P142" s="305"/>
      <c r="Q142" s="305"/>
      <c r="R142" s="305"/>
      <c r="S142" s="305"/>
      <c r="T142" s="305"/>
      <c r="U142" s="306"/>
    </row>
    <row r="143" spans="1:21" ht="17.25" customHeight="1" x14ac:dyDescent="0.4">
      <c r="A143" s="320"/>
      <c r="B143" s="303"/>
      <c r="C143" s="324"/>
      <c r="D143" s="334"/>
      <c r="E143" s="335"/>
      <c r="F143" s="335"/>
      <c r="G143" s="335"/>
      <c r="H143" s="335"/>
      <c r="I143" s="335"/>
      <c r="J143" s="336"/>
      <c r="K143" s="304" t="s">
        <v>218</v>
      </c>
      <c r="L143" s="305"/>
      <c r="M143" s="305"/>
      <c r="N143" s="305"/>
      <c r="O143" s="305"/>
      <c r="P143" s="305"/>
      <c r="Q143" s="305"/>
      <c r="R143" s="305"/>
      <c r="S143" s="305"/>
      <c r="T143" s="305"/>
      <c r="U143" s="306"/>
    </row>
    <row r="144" spans="1:21" ht="17.25" customHeight="1" x14ac:dyDescent="0.4">
      <c r="A144" s="320"/>
      <c r="B144" s="307"/>
      <c r="C144" s="309">
        <v>0</v>
      </c>
      <c r="D144" s="311" t="s">
        <v>210</v>
      </c>
      <c r="E144" s="312"/>
      <c r="F144" s="312"/>
      <c r="G144" s="312"/>
      <c r="H144" s="312"/>
      <c r="I144" s="312"/>
      <c r="J144" s="313"/>
      <c r="K144" s="304" t="s">
        <v>219</v>
      </c>
      <c r="L144" s="305"/>
      <c r="M144" s="305"/>
      <c r="N144" s="305"/>
      <c r="O144" s="305"/>
      <c r="P144" s="305"/>
      <c r="Q144" s="305"/>
      <c r="R144" s="305"/>
      <c r="S144" s="305"/>
      <c r="T144" s="305"/>
      <c r="U144" s="306"/>
    </row>
    <row r="145" spans="1:21" ht="17.25" customHeight="1" thickBot="1" x14ac:dyDescent="0.45">
      <c r="A145" s="339"/>
      <c r="B145" s="308"/>
      <c r="C145" s="310"/>
      <c r="D145" s="314"/>
      <c r="E145" s="315"/>
      <c r="F145" s="315"/>
      <c r="G145" s="315"/>
      <c r="H145" s="315"/>
      <c r="I145" s="315"/>
      <c r="J145" s="316"/>
      <c r="K145" s="317" t="s">
        <v>220</v>
      </c>
      <c r="L145" s="318"/>
      <c r="M145" s="318"/>
      <c r="N145" s="318"/>
      <c r="O145" s="318"/>
      <c r="P145" s="318"/>
      <c r="Q145" s="318"/>
      <c r="R145" s="318"/>
      <c r="S145" s="318"/>
      <c r="T145" s="318"/>
      <c r="U145" s="319"/>
    </row>
    <row r="146" spans="1:21" ht="17.25" customHeight="1" thickBot="1" x14ac:dyDescent="0.45">
      <c r="A146" s="180" t="s">
        <v>221</v>
      </c>
      <c r="B146" s="71" t="s">
        <v>227</v>
      </c>
      <c r="C146" s="340" t="s">
        <v>222</v>
      </c>
      <c r="D146" s="341"/>
      <c r="E146" s="341"/>
      <c r="F146" s="341"/>
      <c r="G146" s="341"/>
      <c r="H146" s="341"/>
      <c r="I146" s="341"/>
      <c r="J146" s="341"/>
      <c r="K146" s="76" t="s">
        <v>337</v>
      </c>
      <c r="L146" s="76"/>
      <c r="M146" s="76"/>
      <c r="N146" s="76"/>
      <c r="O146" s="76"/>
      <c r="P146" s="76"/>
      <c r="Q146" s="76"/>
      <c r="R146" s="76"/>
      <c r="S146" s="76"/>
      <c r="T146" s="76"/>
      <c r="U146" s="77"/>
    </row>
    <row r="147" spans="1:21" ht="17.25" customHeight="1" x14ac:dyDescent="0.4">
      <c r="A147" s="320"/>
      <c r="B147" s="302" t="s">
        <v>32</v>
      </c>
      <c r="C147" s="323">
        <v>1</v>
      </c>
      <c r="D147" s="325" t="s">
        <v>204</v>
      </c>
      <c r="E147" s="326"/>
      <c r="F147" s="326"/>
      <c r="G147" s="326"/>
      <c r="H147" s="326"/>
      <c r="I147" s="326"/>
      <c r="J147" s="327"/>
      <c r="K147" s="331" t="s">
        <v>223</v>
      </c>
      <c r="L147" s="332"/>
      <c r="M147" s="332"/>
      <c r="N147" s="332"/>
      <c r="O147" s="332"/>
      <c r="P147" s="332"/>
      <c r="Q147" s="332"/>
      <c r="R147" s="332"/>
      <c r="S147" s="332"/>
      <c r="T147" s="332"/>
      <c r="U147" s="333"/>
    </row>
    <row r="148" spans="1:21" ht="17.25" customHeight="1" x14ac:dyDescent="0.4">
      <c r="A148" s="320"/>
      <c r="B148" s="303"/>
      <c r="C148" s="324"/>
      <c r="D148" s="328"/>
      <c r="E148" s="329"/>
      <c r="F148" s="329"/>
      <c r="G148" s="329"/>
      <c r="H148" s="329"/>
      <c r="I148" s="329"/>
      <c r="J148" s="330"/>
      <c r="K148" s="304" t="s">
        <v>224</v>
      </c>
      <c r="L148" s="305"/>
      <c r="M148" s="305"/>
      <c r="N148" s="305"/>
      <c r="O148" s="305"/>
      <c r="P148" s="305"/>
      <c r="Q148" s="305"/>
      <c r="R148" s="305"/>
      <c r="S148" s="305"/>
      <c r="T148" s="305"/>
      <c r="U148" s="306"/>
    </row>
    <row r="149" spans="1:21" ht="17.25" customHeight="1" x14ac:dyDescent="0.4">
      <c r="A149" s="320"/>
      <c r="B149" s="307"/>
      <c r="C149" s="309">
        <v>2</v>
      </c>
      <c r="D149" s="334" t="s">
        <v>207</v>
      </c>
      <c r="E149" s="335"/>
      <c r="F149" s="335"/>
      <c r="G149" s="335"/>
      <c r="H149" s="335"/>
      <c r="I149" s="335"/>
      <c r="J149" s="336"/>
      <c r="K149" s="304" t="s">
        <v>225</v>
      </c>
      <c r="L149" s="305"/>
      <c r="M149" s="305"/>
      <c r="N149" s="305"/>
      <c r="O149" s="305"/>
      <c r="P149" s="305"/>
      <c r="Q149" s="305"/>
      <c r="R149" s="305"/>
      <c r="S149" s="305"/>
      <c r="T149" s="305"/>
      <c r="U149" s="306"/>
    </row>
    <row r="150" spans="1:21" ht="17.25" customHeight="1" x14ac:dyDescent="0.4">
      <c r="A150" s="320"/>
      <c r="B150" s="303"/>
      <c r="C150" s="324"/>
      <c r="D150" s="334"/>
      <c r="E150" s="335"/>
      <c r="F150" s="335"/>
      <c r="G150" s="335"/>
      <c r="H150" s="335"/>
      <c r="I150" s="335"/>
      <c r="J150" s="336"/>
      <c r="K150" s="304" t="s">
        <v>220</v>
      </c>
      <c r="L150" s="305"/>
      <c r="M150" s="305"/>
      <c r="N150" s="305"/>
      <c r="O150" s="305"/>
      <c r="P150" s="305"/>
      <c r="Q150" s="305"/>
      <c r="R150" s="305"/>
      <c r="S150" s="305"/>
      <c r="T150" s="305"/>
      <c r="U150" s="306"/>
    </row>
    <row r="151" spans="1:21" ht="17.25" customHeight="1" thickBot="1" x14ac:dyDescent="0.45">
      <c r="A151" s="320"/>
      <c r="B151" s="78"/>
      <c r="C151" s="79">
        <v>0</v>
      </c>
      <c r="D151" s="342" t="s">
        <v>210</v>
      </c>
      <c r="E151" s="343"/>
      <c r="F151" s="343"/>
      <c r="G151" s="343"/>
      <c r="H151" s="343"/>
      <c r="I151" s="343"/>
      <c r="J151" s="344"/>
      <c r="K151" s="317"/>
      <c r="L151" s="318"/>
      <c r="M151" s="318"/>
      <c r="N151" s="318"/>
      <c r="O151" s="318"/>
      <c r="P151" s="318"/>
      <c r="Q151" s="318"/>
      <c r="R151" s="318"/>
      <c r="S151" s="318"/>
      <c r="T151" s="318"/>
      <c r="U151" s="319"/>
    </row>
    <row r="152" spans="1:21" ht="17.25" customHeight="1" thickBot="1" x14ac:dyDescent="0.45">
      <c r="A152" s="180" t="s">
        <v>226</v>
      </c>
      <c r="B152" s="71"/>
      <c r="C152" s="337" t="s">
        <v>228</v>
      </c>
      <c r="D152" s="338"/>
      <c r="E152" s="338"/>
      <c r="F152" s="338"/>
      <c r="G152" s="338"/>
      <c r="H152" s="338"/>
      <c r="I152" s="338"/>
      <c r="J152" s="338"/>
      <c r="K152" s="76" t="s">
        <v>337</v>
      </c>
      <c r="L152" s="76"/>
      <c r="M152" s="76"/>
      <c r="N152" s="76"/>
      <c r="O152" s="76"/>
      <c r="P152" s="76"/>
      <c r="Q152" s="76"/>
      <c r="R152" s="76"/>
      <c r="S152" s="76"/>
      <c r="T152" s="76"/>
      <c r="U152" s="77"/>
    </row>
    <row r="153" spans="1:21" ht="17.25" customHeight="1" x14ac:dyDescent="0.4">
      <c r="A153" s="320"/>
      <c r="B153" s="302"/>
      <c r="C153" s="323">
        <v>1</v>
      </c>
      <c r="D153" s="325" t="s">
        <v>204</v>
      </c>
      <c r="E153" s="326"/>
      <c r="F153" s="326"/>
      <c r="G153" s="326"/>
      <c r="H153" s="326"/>
      <c r="I153" s="326"/>
      <c r="J153" s="327"/>
      <c r="K153" s="331" t="s">
        <v>229</v>
      </c>
      <c r="L153" s="332"/>
      <c r="M153" s="332"/>
      <c r="N153" s="332"/>
      <c r="O153" s="332"/>
      <c r="P153" s="332"/>
      <c r="Q153" s="332"/>
      <c r="R153" s="332"/>
      <c r="S153" s="332"/>
      <c r="T153" s="332"/>
      <c r="U153" s="333"/>
    </row>
    <row r="154" spans="1:21" ht="17.25" customHeight="1" x14ac:dyDescent="0.4">
      <c r="A154" s="320"/>
      <c r="B154" s="303"/>
      <c r="C154" s="324"/>
      <c r="D154" s="328"/>
      <c r="E154" s="329"/>
      <c r="F154" s="329"/>
      <c r="G154" s="329"/>
      <c r="H154" s="329"/>
      <c r="I154" s="329"/>
      <c r="J154" s="330"/>
      <c r="K154" s="304" t="s">
        <v>224</v>
      </c>
      <c r="L154" s="305"/>
      <c r="M154" s="305"/>
      <c r="N154" s="305"/>
      <c r="O154" s="305"/>
      <c r="P154" s="305"/>
      <c r="Q154" s="305"/>
      <c r="R154" s="305"/>
      <c r="S154" s="305"/>
      <c r="T154" s="305"/>
      <c r="U154" s="306"/>
    </row>
    <row r="155" spans="1:21" ht="17.25" customHeight="1" x14ac:dyDescent="0.4">
      <c r="A155" s="320"/>
      <c r="B155" s="307"/>
      <c r="C155" s="309">
        <v>2</v>
      </c>
      <c r="D155" s="334" t="s">
        <v>207</v>
      </c>
      <c r="E155" s="335"/>
      <c r="F155" s="335"/>
      <c r="G155" s="335"/>
      <c r="H155" s="335"/>
      <c r="I155" s="335"/>
      <c r="J155" s="336"/>
      <c r="K155" s="304" t="s">
        <v>230</v>
      </c>
      <c r="L155" s="305"/>
      <c r="M155" s="305"/>
      <c r="N155" s="305"/>
      <c r="O155" s="305"/>
      <c r="P155" s="305"/>
      <c r="Q155" s="305"/>
      <c r="R155" s="305"/>
      <c r="S155" s="305"/>
      <c r="T155" s="305"/>
      <c r="U155" s="306"/>
    </row>
    <row r="156" spans="1:21" ht="17.25" customHeight="1" x14ac:dyDescent="0.4">
      <c r="A156" s="320"/>
      <c r="B156" s="303"/>
      <c r="C156" s="324"/>
      <c r="D156" s="334"/>
      <c r="E156" s="335"/>
      <c r="F156" s="335"/>
      <c r="G156" s="335"/>
      <c r="H156" s="335"/>
      <c r="I156" s="335"/>
      <c r="J156" s="336"/>
      <c r="K156" s="304" t="s">
        <v>220</v>
      </c>
      <c r="L156" s="305"/>
      <c r="M156" s="305"/>
      <c r="N156" s="305"/>
      <c r="O156" s="305"/>
      <c r="P156" s="305"/>
      <c r="Q156" s="305"/>
      <c r="R156" s="305"/>
      <c r="S156" s="305"/>
      <c r="T156" s="305"/>
      <c r="U156" s="306"/>
    </row>
    <row r="157" spans="1:21" ht="17.25" customHeight="1" thickBot="1" x14ac:dyDescent="0.45">
      <c r="A157" s="320"/>
      <c r="B157" s="78"/>
      <c r="C157" s="79">
        <v>0</v>
      </c>
      <c r="D157" s="342" t="s">
        <v>210</v>
      </c>
      <c r="E157" s="343"/>
      <c r="F157" s="343"/>
      <c r="G157" s="343"/>
      <c r="H157" s="343"/>
      <c r="I157" s="343"/>
      <c r="J157" s="344"/>
      <c r="K157" s="317"/>
      <c r="L157" s="318"/>
      <c r="M157" s="318"/>
      <c r="N157" s="318"/>
      <c r="O157" s="318"/>
      <c r="P157" s="318"/>
      <c r="Q157" s="318"/>
      <c r="R157" s="318"/>
      <c r="S157" s="318"/>
      <c r="T157" s="318"/>
      <c r="U157" s="319"/>
    </row>
    <row r="158" spans="1:21" ht="17.25" customHeight="1" thickBot="1" x14ac:dyDescent="0.45">
      <c r="A158" s="180" t="s">
        <v>231</v>
      </c>
      <c r="B158" s="71"/>
      <c r="C158" s="337" t="s">
        <v>232</v>
      </c>
      <c r="D158" s="338"/>
      <c r="E158" s="338"/>
      <c r="F158" s="338"/>
      <c r="G158" s="338"/>
      <c r="H158" s="338"/>
      <c r="I158" s="338"/>
      <c r="J158" s="338"/>
      <c r="K158" s="76" t="s">
        <v>337</v>
      </c>
      <c r="L158" s="76"/>
      <c r="M158" s="76"/>
      <c r="N158" s="76"/>
      <c r="O158" s="76"/>
      <c r="P158" s="76"/>
      <c r="Q158" s="76"/>
      <c r="R158" s="76"/>
      <c r="S158" s="76"/>
      <c r="T158" s="76"/>
      <c r="U158" s="77"/>
    </row>
    <row r="159" spans="1:21" ht="17.25" customHeight="1" x14ac:dyDescent="0.4">
      <c r="A159" s="320"/>
      <c r="B159" s="80"/>
      <c r="C159" s="81">
        <v>1</v>
      </c>
      <c r="D159" s="325" t="s">
        <v>204</v>
      </c>
      <c r="E159" s="326"/>
      <c r="F159" s="326"/>
      <c r="G159" s="326"/>
      <c r="H159" s="326"/>
      <c r="I159" s="326"/>
      <c r="J159" s="327"/>
      <c r="K159" s="331" t="s">
        <v>233</v>
      </c>
      <c r="L159" s="332"/>
      <c r="M159" s="332"/>
      <c r="N159" s="332"/>
      <c r="O159" s="332"/>
      <c r="P159" s="332"/>
      <c r="Q159" s="332"/>
      <c r="R159" s="332"/>
      <c r="S159" s="332"/>
      <c r="T159" s="332"/>
      <c r="U159" s="333"/>
    </row>
    <row r="160" spans="1:21" ht="17.25" customHeight="1" x14ac:dyDescent="0.4">
      <c r="A160" s="320"/>
      <c r="B160" s="307"/>
      <c r="C160" s="309">
        <v>2</v>
      </c>
      <c r="D160" s="334" t="s">
        <v>207</v>
      </c>
      <c r="E160" s="335"/>
      <c r="F160" s="335"/>
      <c r="G160" s="335"/>
      <c r="H160" s="335"/>
      <c r="I160" s="335"/>
      <c r="J160" s="336"/>
      <c r="K160" s="304" t="s">
        <v>224</v>
      </c>
      <c r="L160" s="305"/>
      <c r="M160" s="305"/>
      <c r="N160" s="305"/>
      <c r="O160" s="305"/>
      <c r="P160" s="305"/>
      <c r="Q160" s="305"/>
      <c r="R160" s="305"/>
      <c r="S160" s="305"/>
      <c r="T160" s="305"/>
      <c r="U160" s="306"/>
    </row>
    <row r="161" spans="1:21" ht="17.25" customHeight="1" x14ac:dyDescent="0.4">
      <c r="A161" s="320"/>
      <c r="B161" s="303"/>
      <c r="C161" s="324"/>
      <c r="D161" s="334"/>
      <c r="E161" s="335"/>
      <c r="F161" s="335"/>
      <c r="G161" s="335"/>
      <c r="H161" s="335"/>
      <c r="I161" s="335"/>
      <c r="J161" s="336"/>
      <c r="K161" s="304" t="s">
        <v>234</v>
      </c>
      <c r="L161" s="305"/>
      <c r="M161" s="305"/>
      <c r="N161" s="305"/>
      <c r="O161" s="305"/>
      <c r="P161" s="305"/>
      <c r="Q161" s="305"/>
      <c r="R161" s="305"/>
      <c r="S161" s="305"/>
      <c r="T161" s="305"/>
      <c r="U161" s="306"/>
    </row>
    <row r="162" spans="1:21" ht="17.25" customHeight="1" thickBot="1" x14ac:dyDescent="0.45">
      <c r="A162" s="320"/>
      <c r="B162" s="78"/>
      <c r="C162" s="79">
        <v>0</v>
      </c>
      <c r="D162" s="342" t="s">
        <v>210</v>
      </c>
      <c r="E162" s="343"/>
      <c r="F162" s="343"/>
      <c r="G162" s="343"/>
      <c r="H162" s="343"/>
      <c r="I162" s="343"/>
      <c r="J162" s="344"/>
      <c r="K162" s="317" t="s">
        <v>220</v>
      </c>
      <c r="L162" s="318"/>
      <c r="M162" s="318"/>
      <c r="N162" s="318"/>
      <c r="O162" s="318"/>
      <c r="P162" s="318"/>
      <c r="Q162" s="318"/>
      <c r="R162" s="318"/>
      <c r="S162" s="318"/>
      <c r="T162" s="318"/>
      <c r="U162" s="319"/>
    </row>
    <row r="163" spans="1:21" ht="17.25" customHeight="1" thickBot="1" x14ac:dyDescent="0.45">
      <c r="A163" s="180" t="s">
        <v>235</v>
      </c>
      <c r="B163" s="71" t="s">
        <v>227</v>
      </c>
      <c r="C163" s="337" t="s">
        <v>236</v>
      </c>
      <c r="D163" s="338"/>
      <c r="E163" s="338"/>
      <c r="F163" s="338"/>
      <c r="G163" s="338"/>
      <c r="H163" s="338"/>
      <c r="I163" s="338"/>
      <c r="J163" s="338"/>
      <c r="K163" s="76" t="s">
        <v>337</v>
      </c>
      <c r="L163" s="76"/>
      <c r="M163" s="76"/>
      <c r="N163" s="76"/>
      <c r="O163" s="76"/>
      <c r="P163" s="76"/>
      <c r="Q163" s="76"/>
      <c r="R163" s="76"/>
      <c r="S163" s="76"/>
      <c r="T163" s="76"/>
      <c r="U163" s="77"/>
    </row>
    <row r="164" spans="1:21" ht="17.25" customHeight="1" x14ac:dyDescent="0.4">
      <c r="A164" s="320"/>
      <c r="B164" s="302"/>
      <c r="C164" s="323">
        <v>1</v>
      </c>
      <c r="D164" s="325" t="s">
        <v>204</v>
      </c>
      <c r="E164" s="326"/>
      <c r="F164" s="326"/>
      <c r="G164" s="326"/>
      <c r="H164" s="326"/>
      <c r="I164" s="326"/>
      <c r="J164" s="327"/>
      <c r="K164" s="331" t="s">
        <v>372</v>
      </c>
      <c r="L164" s="332"/>
      <c r="M164" s="332"/>
      <c r="N164" s="332"/>
      <c r="O164" s="332"/>
      <c r="P164" s="332"/>
      <c r="Q164" s="332"/>
      <c r="R164" s="332"/>
      <c r="S164" s="332"/>
      <c r="T164" s="332"/>
      <c r="U164" s="333"/>
    </row>
    <row r="165" spans="1:21" ht="17.25" customHeight="1" x14ac:dyDescent="0.4">
      <c r="A165" s="320"/>
      <c r="B165" s="303"/>
      <c r="C165" s="324"/>
      <c r="D165" s="328"/>
      <c r="E165" s="329"/>
      <c r="F165" s="329"/>
      <c r="G165" s="329"/>
      <c r="H165" s="329"/>
      <c r="I165" s="329"/>
      <c r="J165" s="330"/>
      <c r="K165" s="304" t="s">
        <v>373</v>
      </c>
      <c r="L165" s="305"/>
      <c r="M165" s="305"/>
      <c r="N165" s="305"/>
      <c r="O165" s="305"/>
      <c r="P165" s="305"/>
      <c r="Q165" s="305"/>
      <c r="R165" s="305"/>
      <c r="S165" s="305"/>
      <c r="T165" s="305"/>
      <c r="U165" s="306"/>
    </row>
    <row r="166" spans="1:21" ht="17.25" customHeight="1" x14ac:dyDescent="0.4">
      <c r="A166" s="320"/>
      <c r="B166" s="307" t="s">
        <v>32</v>
      </c>
      <c r="C166" s="309">
        <v>2</v>
      </c>
      <c r="D166" s="334" t="s">
        <v>207</v>
      </c>
      <c r="E166" s="335"/>
      <c r="F166" s="335"/>
      <c r="G166" s="335"/>
      <c r="H166" s="335"/>
      <c r="I166" s="335"/>
      <c r="J166" s="336"/>
      <c r="K166" s="304" t="s">
        <v>374</v>
      </c>
      <c r="L166" s="305"/>
      <c r="M166" s="305"/>
      <c r="N166" s="305"/>
      <c r="O166" s="305"/>
      <c r="P166" s="305"/>
      <c r="Q166" s="305"/>
      <c r="R166" s="305"/>
      <c r="S166" s="305"/>
      <c r="T166" s="305"/>
      <c r="U166" s="306"/>
    </row>
    <row r="167" spans="1:21" ht="17.25" customHeight="1" x14ac:dyDescent="0.4">
      <c r="A167" s="320"/>
      <c r="B167" s="303"/>
      <c r="C167" s="324"/>
      <c r="D167" s="334"/>
      <c r="E167" s="335"/>
      <c r="F167" s="335"/>
      <c r="G167" s="335"/>
      <c r="H167" s="335"/>
      <c r="I167" s="335"/>
      <c r="J167" s="336"/>
      <c r="K167" s="304" t="s">
        <v>375</v>
      </c>
      <c r="L167" s="305"/>
      <c r="M167" s="305"/>
      <c r="N167" s="305"/>
      <c r="O167" s="305"/>
      <c r="P167" s="305"/>
      <c r="Q167" s="305"/>
      <c r="R167" s="305"/>
      <c r="S167" s="305"/>
      <c r="T167" s="305"/>
      <c r="U167" s="306"/>
    </row>
    <row r="168" spans="1:21" ht="17.25" customHeight="1" x14ac:dyDescent="0.4">
      <c r="A168" s="320"/>
      <c r="B168" s="307"/>
      <c r="C168" s="309">
        <v>0</v>
      </c>
      <c r="D168" s="311" t="s">
        <v>210</v>
      </c>
      <c r="E168" s="312"/>
      <c r="F168" s="312"/>
      <c r="G168" s="312"/>
      <c r="H168" s="312"/>
      <c r="I168" s="312"/>
      <c r="J168" s="313"/>
      <c r="K168" s="304" t="s">
        <v>388</v>
      </c>
      <c r="L168" s="305"/>
      <c r="M168" s="305"/>
      <c r="N168" s="305"/>
      <c r="O168" s="305"/>
      <c r="P168" s="305"/>
      <c r="Q168" s="305"/>
      <c r="R168" s="305"/>
      <c r="S168" s="305"/>
      <c r="T168" s="305"/>
      <c r="U168" s="306"/>
    </row>
    <row r="169" spans="1:21" ht="17.25" customHeight="1" thickBot="1" x14ac:dyDescent="0.45">
      <c r="A169" s="339"/>
      <c r="B169" s="308"/>
      <c r="C169" s="310"/>
      <c r="D169" s="314"/>
      <c r="E169" s="315"/>
      <c r="F169" s="315"/>
      <c r="G169" s="315"/>
      <c r="H169" s="315"/>
      <c r="I169" s="315"/>
      <c r="J169" s="316"/>
      <c r="K169" s="317"/>
      <c r="L169" s="318"/>
      <c r="M169" s="318"/>
      <c r="N169" s="318"/>
      <c r="O169" s="318"/>
      <c r="P169" s="318"/>
      <c r="Q169" s="318"/>
      <c r="R169" s="318"/>
      <c r="S169" s="318"/>
      <c r="T169" s="318"/>
      <c r="U169" s="319"/>
    </row>
    <row r="170" spans="1:21" ht="17.25" customHeight="1" thickBot="1" x14ac:dyDescent="0.45">
      <c r="A170" s="180" t="s">
        <v>240</v>
      </c>
      <c r="B170" s="71" t="s">
        <v>227</v>
      </c>
      <c r="C170" s="340" t="s">
        <v>241</v>
      </c>
      <c r="D170" s="341"/>
      <c r="E170" s="341"/>
      <c r="F170" s="341"/>
      <c r="G170" s="341"/>
      <c r="H170" s="341"/>
      <c r="I170" s="341"/>
      <c r="J170" s="341"/>
      <c r="K170" s="76" t="s">
        <v>337</v>
      </c>
      <c r="L170" s="76"/>
      <c r="M170" s="76"/>
      <c r="N170" s="76"/>
      <c r="O170" s="76"/>
      <c r="P170" s="76"/>
      <c r="Q170" s="76"/>
      <c r="R170" s="76"/>
      <c r="S170" s="76"/>
      <c r="T170" s="76"/>
      <c r="U170" s="77"/>
    </row>
    <row r="171" spans="1:21" ht="17.25" customHeight="1" x14ac:dyDescent="0.4">
      <c r="A171" s="320"/>
      <c r="B171" s="302"/>
      <c r="C171" s="323">
        <v>1</v>
      </c>
      <c r="D171" s="325" t="s">
        <v>204</v>
      </c>
      <c r="E171" s="326"/>
      <c r="F171" s="326"/>
      <c r="G171" s="326"/>
      <c r="H171" s="326"/>
      <c r="I171" s="326"/>
      <c r="J171" s="327"/>
      <c r="K171" s="331" t="s">
        <v>405</v>
      </c>
      <c r="L171" s="332"/>
      <c r="M171" s="332"/>
      <c r="N171" s="332"/>
      <c r="O171" s="332"/>
      <c r="P171" s="332"/>
      <c r="Q171" s="332"/>
      <c r="R171" s="332"/>
      <c r="S171" s="332"/>
      <c r="T171" s="332"/>
      <c r="U171" s="333"/>
    </row>
    <row r="172" spans="1:21" ht="17.25" customHeight="1" x14ac:dyDescent="0.4">
      <c r="A172" s="320"/>
      <c r="B172" s="303"/>
      <c r="C172" s="324"/>
      <c r="D172" s="328"/>
      <c r="E172" s="329"/>
      <c r="F172" s="329"/>
      <c r="G172" s="329"/>
      <c r="H172" s="329"/>
      <c r="I172" s="329"/>
      <c r="J172" s="330"/>
      <c r="K172" s="304" t="s">
        <v>378</v>
      </c>
      <c r="L172" s="305"/>
      <c r="M172" s="305"/>
      <c r="N172" s="305"/>
      <c r="O172" s="305"/>
      <c r="P172" s="305"/>
      <c r="Q172" s="305"/>
      <c r="R172" s="305"/>
      <c r="S172" s="305"/>
      <c r="T172" s="305"/>
      <c r="U172" s="306"/>
    </row>
    <row r="173" spans="1:21" ht="17.25" customHeight="1" x14ac:dyDescent="0.4">
      <c r="A173" s="320"/>
      <c r="B173" s="307" t="s">
        <v>32</v>
      </c>
      <c r="C173" s="309">
        <v>2</v>
      </c>
      <c r="D173" s="334" t="s">
        <v>207</v>
      </c>
      <c r="E173" s="335"/>
      <c r="F173" s="335"/>
      <c r="G173" s="335"/>
      <c r="H173" s="335"/>
      <c r="I173" s="335"/>
      <c r="J173" s="336"/>
      <c r="K173" s="304" t="s">
        <v>244</v>
      </c>
      <c r="L173" s="305"/>
      <c r="M173" s="305"/>
      <c r="N173" s="305"/>
      <c r="O173" s="305"/>
      <c r="P173" s="305"/>
      <c r="Q173" s="305"/>
      <c r="R173" s="305"/>
      <c r="S173" s="305"/>
      <c r="T173" s="305"/>
      <c r="U173" s="306"/>
    </row>
    <row r="174" spans="1:21" ht="17.25" customHeight="1" x14ac:dyDescent="0.4">
      <c r="A174" s="320"/>
      <c r="B174" s="303"/>
      <c r="C174" s="324"/>
      <c r="D174" s="334"/>
      <c r="E174" s="335"/>
      <c r="F174" s="335"/>
      <c r="G174" s="335"/>
      <c r="H174" s="335"/>
      <c r="I174" s="335"/>
      <c r="J174" s="336"/>
      <c r="K174" s="345" t="s">
        <v>376</v>
      </c>
      <c r="L174" s="346"/>
      <c r="M174" s="346"/>
      <c r="N174" s="346"/>
      <c r="O174" s="346"/>
      <c r="P174" s="346"/>
      <c r="Q174" s="346"/>
      <c r="R174" s="346"/>
      <c r="S174" s="346"/>
      <c r="T174" s="346"/>
      <c r="U174" s="347"/>
    </row>
    <row r="175" spans="1:21" ht="17.25" customHeight="1" x14ac:dyDescent="0.4">
      <c r="A175" s="320"/>
      <c r="B175" s="307"/>
      <c r="C175" s="309">
        <v>0</v>
      </c>
      <c r="D175" s="311" t="s">
        <v>210</v>
      </c>
      <c r="E175" s="312"/>
      <c r="F175" s="312"/>
      <c r="G175" s="312"/>
      <c r="H175" s="312"/>
      <c r="I175" s="312"/>
      <c r="J175" s="313"/>
      <c r="K175" s="348" t="s">
        <v>377</v>
      </c>
      <c r="L175" s="349"/>
      <c r="M175" s="349"/>
      <c r="N175" s="349"/>
      <c r="O175" s="349"/>
      <c r="P175" s="349"/>
      <c r="Q175" s="349"/>
      <c r="R175" s="349"/>
      <c r="S175" s="349"/>
      <c r="T175" s="349"/>
      <c r="U175" s="350"/>
    </row>
    <row r="176" spans="1:21" ht="17.25" customHeight="1" thickBot="1" x14ac:dyDescent="0.45">
      <c r="A176" s="339"/>
      <c r="B176" s="308"/>
      <c r="C176" s="310"/>
      <c r="D176" s="314"/>
      <c r="E176" s="315"/>
      <c r="F176" s="315"/>
      <c r="G176" s="315"/>
      <c r="H176" s="315"/>
      <c r="I176" s="315"/>
      <c r="J176" s="316"/>
      <c r="K176" s="317" t="s">
        <v>379</v>
      </c>
      <c r="L176" s="318"/>
      <c r="M176" s="318"/>
      <c r="N176" s="318"/>
      <c r="O176" s="318"/>
      <c r="P176" s="318"/>
      <c r="Q176" s="318"/>
      <c r="R176" s="318"/>
      <c r="S176" s="318"/>
      <c r="T176" s="318"/>
      <c r="U176" s="319"/>
    </row>
    <row r="177" spans="1:21" ht="17.25" customHeight="1" thickBot="1" x14ac:dyDescent="0.45">
      <c r="A177" s="180" t="s">
        <v>248</v>
      </c>
      <c r="B177" s="71" t="s">
        <v>227</v>
      </c>
      <c r="C177" s="340" t="s">
        <v>249</v>
      </c>
      <c r="D177" s="341"/>
      <c r="E177" s="341"/>
      <c r="F177" s="341"/>
      <c r="G177" s="341"/>
      <c r="H177" s="341"/>
      <c r="I177" s="341"/>
      <c r="J177" s="341"/>
      <c r="K177" s="76" t="s">
        <v>337</v>
      </c>
      <c r="L177" s="76"/>
      <c r="M177" s="76"/>
      <c r="N177" s="76"/>
      <c r="O177" s="76"/>
      <c r="P177" s="76"/>
      <c r="Q177" s="76"/>
      <c r="R177" s="76"/>
      <c r="S177" s="76"/>
      <c r="T177" s="76"/>
      <c r="U177" s="77"/>
    </row>
    <row r="178" spans="1:21" ht="17.25" customHeight="1" x14ac:dyDescent="0.4">
      <c r="A178" s="320"/>
      <c r="B178" s="302"/>
      <c r="C178" s="323">
        <v>1</v>
      </c>
      <c r="D178" s="325" t="s">
        <v>204</v>
      </c>
      <c r="E178" s="326"/>
      <c r="F178" s="326"/>
      <c r="G178" s="326"/>
      <c r="H178" s="326"/>
      <c r="I178" s="326"/>
      <c r="J178" s="327"/>
      <c r="K178" s="331" t="s">
        <v>384</v>
      </c>
      <c r="L178" s="332"/>
      <c r="M178" s="332"/>
      <c r="N178" s="332"/>
      <c r="O178" s="332"/>
      <c r="P178" s="332"/>
      <c r="Q178" s="332"/>
      <c r="R178" s="332"/>
      <c r="S178" s="332"/>
      <c r="T178" s="332"/>
      <c r="U178" s="333"/>
    </row>
    <row r="179" spans="1:21" ht="17.25" customHeight="1" x14ac:dyDescent="0.4">
      <c r="A179" s="320"/>
      <c r="B179" s="303"/>
      <c r="C179" s="324"/>
      <c r="D179" s="328"/>
      <c r="E179" s="329"/>
      <c r="F179" s="329"/>
      <c r="G179" s="329"/>
      <c r="H179" s="329"/>
      <c r="I179" s="329"/>
      <c r="J179" s="330"/>
      <c r="K179" s="304" t="s">
        <v>385</v>
      </c>
      <c r="L179" s="305"/>
      <c r="M179" s="305"/>
      <c r="N179" s="305"/>
      <c r="O179" s="305"/>
      <c r="P179" s="305"/>
      <c r="Q179" s="305"/>
      <c r="R179" s="305"/>
      <c r="S179" s="305"/>
      <c r="T179" s="305"/>
      <c r="U179" s="306"/>
    </row>
    <row r="180" spans="1:21" ht="17.25" customHeight="1" x14ac:dyDescent="0.4">
      <c r="A180" s="320"/>
      <c r="B180" s="307" t="s">
        <v>32</v>
      </c>
      <c r="C180" s="309">
        <v>2</v>
      </c>
      <c r="D180" s="334" t="s">
        <v>207</v>
      </c>
      <c r="E180" s="335"/>
      <c r="F180" s="335"/>
      <c r="G180" s="335"/>
      <c r="H180" s="335"/>
      <c r="I180" s="335"/>
      <c r="J180" s="336"/>
      <c r="K180" s="304" t="s">
        <v>386</v>
      </c>
      <c r="L180" s="305"/>
      <c r="M180" s="305"/>
      <c r="N180" s="305"/>
      <c r="O180" s="305"/>
      <c r="P180" s="305"/>
      <c r="Q180" s="305"/>
      <c r="R180" s="305"/>
      <c r="S180" s="305"/>
      <c r="T180" s="305"/>
      <c r="U180" s="306"/>
    </row>
    <row r="181" spans="1:21" ht="17.25" customHeight="1" x14ac:dyDescent="0.4">
      <c r="A181" s="320"/>
      <c r="B181" s="303"/>
      <c r="C181" s="324"/>
      <c r="D181" s="334"/>
      <c r="E181" s="335"/>
      <c r="F181" s="335"/>
      <c r="G181" s="335"/>
      <c r="H181" s="335"/>
      <c r="I181" s="335"/>
      <c r="J181" s="336"/>
      <c r="K181" s="304" t="s">
        <v>387</v>
      </c>
      <c r="L181" s="305"/>
      <c r="M181" s="305"/>
      <c r="N181" s="305"/>
      <c r="O181" s="305"/>
      <c r="P181" s="305"/>
      <c r="Q181" s="305"/>
      <c r="R181" s="305"/>
      <c r="S181" s="305"/>
      <c r="T181" s="305"/>
      <c r="U181" s="306"/>
    </row>
    <row r="182" spans="1:21" ht="17.25" customHeight="1" x14ac:dyDescent="0.4">
      <c r="A182" s="320"/>
      <c r="B182" s="307"/>
      <c r="C182" s="309">
        <v>0</v>
      </c>
      <c r="D182" s="311" t="s">
        <v>210</v>
      </c>
      <c r="E182" s="312"/>
      <c r="F182" s="312"/>
      <c r="G182" s="312"/>
      <c r="H182" s="312"/>
      <c r="I182" s="312"/>
      <c r="J182" s="313"/>
      <c r="K182" s="304" t="s">
        <v>388</v>
      </c>
      <c r="L182" s="305"/>
      <c r="M182" s="305"/>
      <c r="N182" s="305"/>
      <c r="O182" s="305"/>
      <c r="P182" s="305"/>
      <c r="Q182" s="305"/>
      <c r="R182" s="305"/>
      <c r="S182" s="305"/>
      <c r="T182" s="305"/>
      <c r="U182" s="306"/>
    </row>
    <row r="183" spans="1:21" ht="13.5" customHeight="1" x14ac:dyDescent="0.4">
      <c r="A183" s="339"/>
      <c r="B183" s="308"/>
      <c r="C183" s="310"/>
      <c r="D183" s="314"/>
      <c r="E183" s="315"/>
      <c r="F183" s="315"/>
      <c r="G183" s="315"/>
      <c r="H183" s="315"/>
      <c r="I183" s="315"/>
      <c r="J183" s="316"/>
      <c r="K183" s="317"/>
      <c r="L183" s="318"/>
      <c r="M183" s="318"/>
      <c r="N183" s="318"/>
      <c r="O183" s="318"/>
      <c r="P183" s="318"/>
      <c r="Q183" s="318"/>
      <c r="R183" s="318"/>
      <c r="S183" s="318"/>
      <c r="T183" s="318"/>
      <c r="U183" s="319"/>
    </row>
    <row r="184" spans="1:21" ht="9" customHeight="1" thickBot="1" x14ac:dyDescent="0.45"/>
    <row r="185" spans="1:21" ht="18.75" customHeight="1" thickTop="1" thickBot="1" x14ac:dyDescent="0.45">
      <c r="B185" s="2" t="s">
        <v>250</v>
      </c>
      <c r="C185" s="82">
        <f>IF(COUNTIF(B131:B183,V1)&gt;5,0,SUMIF(B131:B183,$V$1,C131:C183))</f>
        <v>8</v>
      </c>
      <c r="D185" s="2" t="s">
        <v>69</v>
      </c>
      <c r="F185" s="10" t="s">
        <v>53</v>
      </c>
      <c r="G185" s="10"/>
      <c r="H185" s="125" t="s">
        <v>251</v>
      </c>
      <c r="I185" s="126"/>
      <c r="J185" s="126"/>
      <c r="K185" s="126"/>
      <c r="L185" s="126"/>
      <c r="M185" s="126"/>
      <c r="N185" s="126"/>
      <c r="O185" s="126"/>
      <c r="P185" s="127"/>
      <c r="Q185" s="128" t="s">
        <v>54</v>
      </c>
      <c r="R185" s="130"/>
    </row>
    <row r="186" spans="1:21" ht="18.75" customHeight="1" thickTop="1" x14ac:dyDescent="0.4">
      <c r="F186" s="10" t="str">
        <f>IF(C185&gt;=8,$V$1,"")</f>
        <v>●</v>
      </c>
      <c r="G186" s="10" t="s">
        <v>190</v>
      </c>
      <c r="H186" s="125" t="s">
        <v>252</v>
      </c>
      <c r="I186" s="126"/>
      <c r="J186" s="126"/>
      <c r="K186" s="126"/>
      <c r="L186" s="126"/>
      <c r="M186" s="126"/>
      <c r="N186" s="126"/>
      <c r="O186" s="126"/>
      <c r="P186" s="127"/>
      <c r="Q186" s="128">
        <v>35</v>
      </c>
      <c r="R186" s="130"/>
      <c r="S186" s="357"/>
      <c r="T186" s="357"/>
    </row>
    <row r="187" spans="1:21" ht="18.75" customHeight="1" x14ac:dyDescent="0.4">
      <c r="F187" s="10" t="str">
        <f>IF(OR(C185=6,C185=7),$V$1,"")</f>
        <v/>
      </c>
      <c r="G187" s="10" t="s">
        <v>253</v>
      </c>
      <c r="H187" s="125" t="s">
        <v>254</v>
      </c>
      <c r="I187" s="126"/>
      <c r="J187" s="126"/>
      <c r="K187" s="126"/>
      <c r="L187" s="126"/>
      <c r="M187" s="126"/>
      <c r="N187" s="126"/>
      <c r="O187" s="126"/>
      <c r="P187" s="127"/>
      <c r="Q187" s="128">
        <v>25</v>
      </c>
      <c r="R187" s="130"/>
    </row>
    <row r="188" spans="1:21" ht="18.75" customHeight="1" x14ac:dyDescent="0.4">
      <c r="F188" s="10" t="str">
        <f>IF(AND(C185&gt;=1,C185&lt;=5),$V$1,"")</f>
        <v/>
      </c>
      <c r="G188" s="10" t="s">
        <v>255</v>
      </c>
      <c r="H188" s="125" t="s">
        <v>256</v>
      </c>
      <c r="I188" s="126"/>
      <c r="J188" s="126"/>
      <c r="K188" s="126"/>
      <c r="L188" s="126"/>
      <c r="M188" s="126"/>
      <c r="N188" s="126"/>
      <c r="O188" s="126"/>
      <c r="P188" s="127"/>
      <c r="Q188" s="128">
        <v>15</v>
      </c>
      <c r="R188" s="130"/>
    </row>
    <row r="189" spans="1:21" ht="18.75" customHeight="1" x14ac:dyDescent="0.4">
      <c r="A189" s="67" t="s">
        <v>257</v>
      </c>
      <c r="B189" s="67"/>
      <c r="C189" s="67"/>
      <c r="D189" s="67"/>
      <c r="E189" s="67"/>
      <c r="F189" s="67" t="s">
        <v>158</v>
      </c>
      <c r="G189" s="67"/>
      <c r="H189" s="67"/>
      <c r="I189" s="67"/>
      <c r="J189" s="67"/>
      <c r="K189" s="67"/>
      <c r="L189" s="67"/>
      <c r="M189" s="67"/>
      <c r="N189" s="67"/>
      <c r="O189" s="67"/>
      <c r="P189" s="67"/>
      <c r="Q189" s="67"/>
      <c r="R189" s="67"/>
      <c r="S189" s="67"/>
      <c r="T189" s="67"/>
      <c r="U189" s="67"/>
    </row>
    <row r="190" spans="1:21" ht="12.75" customHeight="1" x14ac:dyDescent="0.4"/>
    <row r="191" spans="1:21" ht="29.25" customHeight="1" x14ac:dyDescent="0.4">
      <c r="A191" s="54" t="s">
        <v>258</v>
      </c>
      <c r="B191" s="54" t="s">
        <v>259</v>
      </c>
      <c r="C191" s="54"/>
      <c r="D191" s="54"/>
      <c r="E191" s="54"/>
      <c r="F191" s="54"/>
      <c r="G191" s="263">
        <f>IFERROR(VLOOKUP($V$1,F243:R245,12,FALSE),0)</f>
        <v>35</v>
      </c>
      <c r="H191" s="263"/>
      <c r="I191" s="2" t="s">
        <v>69</v>
      </c>
    </row>
    <row r="192" spans="1:21" ht="9.75" customHeight="1" x14ac:dyDescent="0.4">
      <c r="B192" s="69"/>
      <c r="C192" s="69"/>
      <c r="D192" s="69"/>
      <c r="E192" s="69"/>
      <c r="F192" s="69"/>
      <c r="G192" s="69"/>
      <c r="H192" s="69"/>
      <c r="I192" s="69"/>
      <c r="J192" s="69"/>
      <c r="K192" s="69"/>
      <c r="L192" s="69"/>
      <c r="M192" s="69"/>
      <c r="N192" s="69"/>
      <c r="P192" s="69"/>
      <c r="Q192" s="69"/>
      <c r="R192" s="69"/>
      <c r="S192" s="69"/>
    </row>
    <row r="193" spans="1:21" ht="18.75" customHeight="1" x14ac:dyDescent="0.4">
      <c r="A193" s="295" t="s">
        <v>260</v>
      </c>
      <c r="B193" s="296"/>
      <c r="C193" s="296"/>
      <c r="D193" s="296"/>
      <c r="E193" s="296"/>
      <c r="F193" s="296"/>
      <c r="G193" s="296"/>
      <c r="H193" s="296"/>
      <c r="I193" s="296"/>
      <c r="J193" s="296"/>
      <c r="K193" s="296"/>
      <c r="L193" s="296"/>
      <c r="M193" s="296"/>
      <c r="N193" s="296"/>
      <c r="O193" s="296"/>
      <c r="P193" s="296"/>
      <c r="Q193" s="296"/>
      <c r="R193" s="296"/>
      <c r="S193" s="296"/>
      <c r="T193" s="296"/>
      <c r="U193" s="297"/>
    </row>
    <row r="194" spans="1:21" ht="18.75" customHeight="1" x14ac:dyDescent="0.4">
      <c r="A194" s="367"/>
      <c r="B194" s="299"/>
      <c r="C194" s="299"/>
      <c r="D194" s="299"/>
      <c r="E194" s="299"/>
      <c r="F194" s="299"/>
      <c r="G194" s="299"/>
      <c r="H194" s="299"/>
      <c r="I194" s="299"/>
      <c r="J194" s="299"/>
      <c r="K194" s="299"/>
      <c r="L194" s="299"/>
      <c r="M194" s="299"/>
      <c r="N194" s="299"/>
      <c r="O194" s="299"/>
      <c r="P194" s="299"/>
      <c r="Q194" s="299"/>
      <c r="R194" s="299"/>
      <c r="S194" s="299"/>
      <c r="T194" s="299"/>
      <c r="U194" s="368"/>
    </row>
    <row r="195" spans="1:21" ht="18.75" customHeight="1" thickBot="1" x14ac:dyDescent="0.45">
      <c r="A195" s="298"/>
      <c r="B195" s="299"/>
      <c r="C195" s="300"/>
      <c r="D195" s="300"/>
      <c r="E195" s="300"/>
      <c r="F195" s="300"/>
      <c r="G195" s="300"/>
      <c r="H195" s="300"/>
      <c r="I195" s="300"/>
      <c r="J195" s="300"/>
      <c r="K195" s="300"/>
      <c r="L195" s="300"/>
      <c r="M195" s="300"/>
      <c r="N195" s="300"/>
      <c r="O195" s="300"/>
      <c r="P195" s="300"/>
      <c r="Q195" s="300"/>
      <c r="R195" s="300"/>
      <c r="S195" s="300"/>
      <c r="T195" s="300"/>
      <c r="U195" s="301"/>
    </row>
    <row r="196" spans="1:21" ht="22.5" customHeight="1" thickBot="1" x14ac:dyDescent="0.45">
      <c r="A196" s="320" t="s">
        <v>202</v>
      </c>
      <c r="B196" s="83" t="s">
        <v>227</v>
      </c>
      <c r="C196" s="73" t="s">
        <v>261</v>
      </c>
      <c r="D196" s="72"/>
      <c r="E196" s="73"/>
      <c r="F196" s="73"/>
      <c r="G196" s="73"/>
      <c r="H196" s="73"/>
      <c r="I196" s="73"/>
      <c r="J196" s="73"/>
      <c r="K196" s="73" t="s">
        <v>337</v>
      </c>
      <c r="L196" s="73"/>
      <c r="M196" s="73"/>
      <c r="N196" s="73"/>
      <c r="O196" s="73"/>
      <c r="P196" s="76"/>
      <c r="Q196" s="76"/>
      <c r="R196" s="76"/>
      <c r="S196" s="76"/>
      <c r="T196" s="76"/>
      <c r="U196" s="77"/>
    </row>
    <row r="197" spans="1:21" ht="17.25" customHeight="1" x14ac:dyDescent="0.4">
      <c r="A197" s="321"/>
      <c r="B197" s="302"/>
      <c r="C197" s="323">
        <v>1</v>
      </c>
      <c r="D197" s="358" t="s">
        <v>262</v>
      </c>
      <c r="E197" s="359"/>
      <c r="F197" s="359"/>
      <c r="G197" s="359"/>
      <c r="H197" s="359"/>
      <c r="I197" s="359"/>
      <c r="J197" s="360"/>
      <c r="K197" s="331" t="s">
        <v>400</v>
      </c>
      <c r="L197" s="332"/>
      <c r="M197" s="332"/>
      <c r="N197" s="332"/>
      <c r="O197" s="332"/>
      <c r="P197" s="332"/>
      <c r="Q197" s="332"/>
      <c r="R197" s="332"/>
      <c r="S197" s="332"/>
      <c r="T197" s="332"/>
      <c r="U197" s="333"/>
    </row>
    <row r="198" spans="1:21" ht="17.25" customHeight="1" x14ac:dyDescent="0.4">
      <c r="A198" s="321"/>
      <c r="B198" s="303"/>
      <c r="C198" s="324"/>
      <c r="D198" s="361"/>
      <c r="E198" s="362"/>
      <c r="F198" s="362"/>
      <c r="G198" s="362"/>
      <c r="H198" s="362"/>
      <c r="I198" s="362"/>
      <c r="J198" s="363"/>
      <c r="K198" s="304" t="s">
        <v>389</v>
      </c>
      <c r="L198" s="305"/>
      <c r="M198" s="305"/>
      <c r="N198" s="305"/>
      <c r="O198" s="305"/>
      <c r="P198" s="305"/>
      <c r="Q198" s="305"/>
      <c r="R198" s="305"/>
      <c r="S198" s="305"/>
      <c r="T198" s="305"/>
      <c r="U198" s="306"/>
    </row>
    <row r="199" spans="1:21" ht="17.25" customHeight="1" x14ac:dyDescent="0.4">
      <c r="A199" s="321"/>
      <c r="B199" s="307" t="str">
        <f>$V$1</f>
        <v>●</v>
      </c>
      <c r="C199" s="309">
        <v>2</v>
      </c>
      <c r="D199" s="361" t="s">
        <v>263</v>
      </c>
      <c r="E199" s="362"/>
      <c r="F199" s="362"/>
      <c r="G199" s="362"/>
      <c r="H199" s="362"/>
      <c r="I199" s="362"/>
      <c r="J199" s="363"/>
      <c r="K199" s="304" t="s">
        <v>401</v>
      </c>
      <c r="L199" s="305"/>
      <c r="M199" s="305"/>
      <c r="N199" s="305"/>
      <c r="O199" s="305"/>
      <c r="P199" s="305"/>
      <c r="Q199" s="305"/>
      <c r="R199" s="305"/>
      <c r="S199" s="305"/>
      <c r="T199" s="305"/>
      <c r="U199" s="306"/>
    </row>
    <row r="200" spans="1:21" ht="17.25" customHeight="1" x14ac:dyDescent="0.4">
      <c r="A200" s="321"/>
      <c r="B200" s="303"/>
      <c r="C200" s="324"/>
      <c r="D200" s="361"/>
      <c r="E200" s="362"/>
      <c r="F200" s="362"/>
      <c r="G200" s="362"/>
      <c r="H200" s="362"/>
      <c r="I200" s="362"/>
      <c r="J200" s="363"/>
      <c r="K200" s="369" t="s">
        <v>402</v>
      </c>
      <c r="L200" s="370"/>
      <c r="M200" s="370"/>
      <c r="N200" s="370"/>
      <c r="O200" s="370"/>
      <c r="P200" s="370"/>
      <c r="Q200" s="370"/>
      <c r="R200" s="370"/>
      <c r="S200" s="370"/>
      <c r="T200" s="370"/>
      <c r="U200" s="371"/>
    </row>
    <row r="201" spans="1:21" ht="17.25" customHeight="1" x14ac:dyDescent="0.4">
      <c r="A201" s="321"/>
      <c r="B201" s="307"/>
      <c r="C201" s="309">
        <v>0</v>
      </c>
      <c r="D201" s="361" t="s">
        <v>210</v>
      </c>
      <c r="E201" s="362"/>
      <c r="F201" s="362"/>
      <c r="G201" s="362"/>
      <c r="H201" s="362"/>
      <c r="I201" s="362"/>
      <c r="J201" s="363"/>
      <c r="K201" s="351" t="s">
        <v>404</v>
      </c>
      <c r="L201" s="352"/>
      <c r="M201" s="352"/>
      <c r="N201" s="352"/>
      <c r="O201" s="352"/>
      <c r="P201" s="352"/>
      <c r="Q201" s="352"/>
      <c r="R201" s="352"/>
      <c r="S201" s="352"/>
      <c r="T201" s="352"/>
      <c r="U201" s="353"/>
    </row>
    <row r="202" spans="1:21" ht="17.25" customHeight="1" thickBot="1" x14ac:dyDescent="0.45">
      <c r="A202" s="322"/>
      <c r="B202" s="308"/>
      <c r="C202" s="310"/>
      <c r="D202" s="372"/>
      <c r="E202" s="373"/>
      <c r="F202" s="373"/>
      <c r="G202" s="373"/>
      <c r="H202" s="373"/>
      <c r="I202" s="373"/>
      <c r="J202" s="374"/>
      <c r="K202" s="354" t="s">
        <v>403</v>
      </c>
      <c r="L202" s="355"/>
      <c r="M202" s="355"/>
      <c r="N202" s="355"/>
      <c r="O202" s="355"/>
      <c r="P202" s="355"/>
      <c r="Q202" s="355"/>
      <c r="R202" s="355"/>
      <c r="S202" s="355"/>
      <c r="T202" s="355"/>
      <c r="U202" s="356"/>
    </row>
    <row r="203" spans="1:21" ht="17.25" customHeight="1" thickBot="1" x14ac:dyDescent="0.45">
      <c r="A203" s="180" t="s">
        <v>212</v>
      </c>
      <c r="B203" s="71" t="s">
        <v>227</v>
      </c>
      <c r="C203" s="75" t="s">
        <v>264</v>
      </c>
      <c r="D203" s="84"/>
      <c r="E203" s="84"/>
      <c r="F203" s="84"/>
      <c r="G203" s="84"/>
      <c r="H203" s="84"/>
      <c r="I203" s="84"/>
      <c r="J203" s="84"/>
      <c r="K203" s="76" t="s">
        <v>337</v>
      </c>
      <c r="L203" s="84"/>
      <c r="M203" s="84"/>
      <c r="N203" s="84"/>
      <c r="O203" s="84"/>
      <c r="P203" s="84"/>
      <c r="Q203" s="84"/>
      <c r="R203" s="84"/>
      <c r="S203" s="84"/>
      <c r="T203" s="84"/>
      <c r="U203" s="85"/>
    </row>
    <row r="204" spans="1:21" ht="17.25" customHeight="1" x14ac:dyDescent="0.4">
      <c r="A204" s="320"/>
      <c r="B204" s="302"/>
      <c r="C204" s="323">
        <v>1</v>
      </c>
      <c r="D204" s="358" t="s">
        <v>265</v>
      </c>
      <c r="E204" s="359"/>
      <c r="F204" s="359"/>
      <c r="G204" s="359"/>
      <c r="H204" s="359"/>
      <c r="I204" s="359"/>
      <c r="J204" s="360"/>
      <c r="K204" s="375" t="s">
        <v>390</v>
      </c>
      <c r="L204" s="376"/>
      <c r="M204" s="376"/>
      <c r="N204" s="376"/>
      <c r="O204" s="376"/>
      <c r="P204" s="376"/>
      <c r="Q204" s="376"/>
      <c r="R204" s="376"/>
      <c r="S204" s="376"/>
      <c r="T204" s="376"/>
      <c r="U204" s="377"/>
    </row>
    <row r="205" spans="1:21" ht="17.25" customHeight="1" x14ac:dyDescent="0.4">
      <c r="A205" s="320"/>
      <c r="B205" s="303"/>
      <c r="C205" s="324"/>
      <c r="D205" s="361"/>
      <c r="E205" s="362"/>
      <c r="F205" s="362"/>
      <c r="G205" s="362"/>
      <c r="H205" s="362"/>
      <c r="I205" s="362"/>
      <c r="J205" s="363"/>
      <c r="K205" s="378" t="s">
        <v>406</v>
      </c>
      <c r="L205" s="379"/>
      <c r="M205" s="379"/>
      <c r="N205" s="379"/>
      <c r="O205" s="379"/>
      <c r="P205" s="379"/>
      <c r="Q205" s="379"/>
      <c r="R205" s="379"/>
      <c r="S205" s="379"/>
      <c r="T205" s="379"/>
      <c r="U205" s="380"/>
    </row>
    <row r="206" spans="1:21" ht="17.25" customHeight="1" x14ac:dyDescent="0.4">
      <c r="A206" s="320"/>
      <c r="B206" s="307" t="s">
        <v>32</v>
      </c>
      <c r="C206" s="309">
        <v>2</v>
      </c>
      <c r="D206" s="361" t="s">
        <v>268</v>
      </c>
      <c r="E206" s="362"/>
      <c r="F206" s="362"/>
      <c r="G206" s="362"/>
      <c r="H206" s="362"/>
      <c r="I206" s="362"/>
      <c r="J206" s="363"/>
      <c r="K206" s="345" t="s">
        <v>407</v>
      </c>
      <c r="L206" s="346"/>
      <c r="M206" s="346"/>
      <c r="N206" s="346"/>
      <c r="O206" s="346"/>
      <c r="P206" s="346"/>
      <c r="Q206" s="346"/>
      <c r="R206" s="346"/>
      <c r="S206" s="346"/>
      <c r="T206" s="346"/>
      <c r="U206" s="347"/>
    </row>
    <row r="207" spans="1:21" ht="17.25" customHeight="1" x14ac:dyDescent="0.4">
      <c r="A207" s="320"/>
      <c r="B207" s="303"/>
      <c r="C207" s="324"/>
      <c r="D207" s="361"/>
      <c r="E207" s="362"/>
      <c r="F207" s="362"/>
      <c r="G207" s="362"/>
      <c r="H207" s="362"/>
      <c r="I207" s="362"/>
      <c r="J207" s="363"/>
      <c r="K207" s="304" t="s">
        <v>270</v>
      </c>
      <c r="L207" s="305"/>
      <c r="M207" s="305"/>
      <c r="N207" s="305"/>
      <c r="O207" s="305"/>
      <c r="P207" s="305"/>
      <c r="Q207" s="305"/>
      <c r="R207" s="305"/>
      <c r="S207" s="305"/>
      <c r="T207" s="305"/>
      <c r="U207" s="306"/>
    </row>
    <row r="208" spans="1:21" ht="17.25" customHeight="1" x14ac:dyDescent="0.4">
      <c r="A208" s="320"/>
      <c r="B208" s="307"/>
      <c r="C208" s="309">
        <v>0</v>
      </c>
      <c r="D208" s="361" t="s">
        <v>210</v>
      </c>
      <c r="E208" s="362"/>
      <c r="F208" s="362"/>
      <c r="G208" s="362"/>
      <c r="H208" s="362"/>
      <c r="I208" s="362"/>
      <c r="J208" s="363"/>
      <c r="K208" s="304" t="s">
        <v>271</v>
      </c>
      <c r="L208" s="305"/>
      <c r="M208" s="305"/>
      <c r="N208" s="305"/>
      <c r="O208" s="305"/>
      <c r="P208" s="305"/>
      <c r="Q208" s="305"/>
      <c r="R208" s="305"/>
      <c r="S208" s="305"/>
      <c r="T208" s="305"/>
      <c r="U208" s="306"/>
    </row>
    <row r="209" spans="1:21" ht="17.25" customHeight="1" thickBot="1" x14ac:dyDescent="0.45">
      <c r="A209" s="339"/>
      <c r="B209" s="308"/>
      <c r="C209" s="310"/>
      <c r="D209" s="372"/>
      <c r="E209" s="373"/>
      <c r="F209" s="373"/>
      <c r="G209" s="373"/>
      <c r="H209" s="373"/>
      <c r="I209" s="373"/>
      <c r="J209" s="374"/>
      <c r="K209" s="317" t="s">
        <v>272</v>
      </c>
      <c r="L209" s="318"/>
      <c r="M209" s="318"/>
      <c r="N209" s="318"/>
      <c r="O209" s="318"/>
      <c r="P209" s="318"/>
      <c r="Q209" s="318"/>
      <c r="R209" s="318"/>
      <c r="S209" s="318"/>
      <c r="T209" s="318"/>
      <c r="U209" s="319"/>
    </row>
    <row r="210" spans="1:21" ht="24" customHeight="1" thickBot="1" x14ac:dyDescent="0.45">
      <c r="A210" s="180" t="s">
        <v>221</v>
      </c>
      <c r="B210" s="71" t="s">
        <v>227</v>
      </c>
      <c r="C210" s="75" t="s">
        <v>273</v>
      </c>
      <c r="D210" s="84"/>
      <c r="E210" s="84"/>
      <c r="F210" s="84"/>
      <c r="G210" s="84"/>
      <c r="H210" s="84"/>
      <c r="I210" s="84"/>
      <c r="J210" s="84"/>
      <c r="K210" s="76" t="s">
        <v>337</v>
      </c>
      <c r="L210" s="84"/>
      <c r="M210" s="84"/>
      <c r="N210" s="84"/>
      <c r="O210" s="84"/>
      <c r="P210" s="84"/>
      <c r="Q210" s="84"/>
      <c r="R210" s="84"/>
      <c r="S210" s="84"/>
      <c r="T210" s="84"/>
      <c r="U210" s="85"/>
    </row>
    <row r="211" spans="1:21" ht="18" customHeight="1" x14ac:dyDescent="0.4">
      <c r="A211" s="320"/>
      <c r="B211" s="302"/>
      <c r="C211" s="323">
        <v>1</v>
      </c>
      <c r="D211" s="358" t="s">
        <v>274</v>
      </c>
      <c r="E211" s="359"/>
      <c r="F211" s="359"/>
      <c r="G211" s="359"/>
      <c r="H211" s="359"/>
      <c r="I211" s="359"/>
      <c r="J211" s="360"/>
      <c r="K211" s="364" t="s">
        <v>409</v>
      </c>
      <c r="L211" s="365"/>
      <c r="M211" s="365"/>
      <c r="N211" s="365"/>
      <c r="O211" s="365"/>
      <c r="P211" s="365"/>
      <c r="Q211" s="365"/>
      <c r="R211" s="365"/>
      <c r="S211" s="365"/>
      <c r="T211" s="365"/>
      <c r="U211" s="366"/>
    </row>
    <row r="212" spans="1:21" ht="18" customHeight="1" x14ac:dyDescent="0.4">
      <c r="A212" s="320"/>
      <c r="B212" s="303"/>
      <c r="C212" s="324"/>
      <c r="D212" s="361"/>
      <c r="E212" s="362"/>
      <c r="F212" s="362"/>
      <c r="G212" s="362"/>
      <c r="H212" s="362"/>
      <c r="I212" s="362"/>
      <c r="J212" s="363"/>
      <c r="K212" s="348" t="s">
        <v>408</v>
      </c>
      <c r="L212" s="349"/>
      <c r="M212" s="349"/>
      <c r="N212" s="349"/>
      <c r="O212" s="349"/>
      <c r="P212" s="349"/>
      <c r="Q212" s="349"/>
      <c r="R212" s="349"/>
      <c r="S212" s="349"/>
      <c r="T212" s="349"/>
      <c r="U212" s="350"/>
    </row>
    <row r="213" spans="1:21" ht="18" customHeight="1" x14ac:dyDescent="0.4">
      <c r="A213" s="320"/>
      <c r="B213" s="307" t="s">
        <v>32</v>
      </c>
      <c r="C213" s="309">
        <v>2</v>
      </c>
      <c r="D213" s="361" t="s">
        <v>277</v>
      </c>
      <c r="E213" s="362"/>
      <c r="F213" s="362"/>
      <c r="G213" s="362"/>
      <c r="H213" s="362"/>
      <c r="I213" s="362"/>
      <c r="J213" s="363"/>
      <c r="K213" s="348" t="s">
        <v>391</v>
      </c>
      <c r="L213" s="349"/>
      <c r="M213" s="349"/>
      <c r="N213" s="349"/>
      <c r="O213" s="349"/>
      <c r="P213" s="349"/>
      <c r="Q213" s="349"/>
      <c r="R213" s="349"/>
      <c r="S213" s="349"/>
      <c r="T213" s="349"/>
      <c r="U213" s="350"/>
    </row>
    <row r="214" spans="1:21" ht="18" customHeight="1" x14ac:dyDescent="0.4">
      <c r="A214" s="320"/>
      <c r="B214" s="303"/>
      <c r="C214" s="324"/>
      <c r="D214" s="361"/>
      <c r="E214" s="362"/>
      <c r="F214" s="362"/>
      <c r="G214" s="362"/>
      <c r="H214" s="362"/>
      <c r="I214" s="362"/>
      <c r="J214" s="363"/>
      <c r="K214" s="348" t="s">
        <v>410</v>
      </c>
      <c r="L214" s="349"/>
      <c r="M214" s="349"/>
      <c r="N214" s="349"/>
      <c r="O214" s="349"/>
      <c r="P214" s="349"/>
      <c r="Q214" s="349"/>
      <c r="R214" s="349"/>
      <c r="S214" s="349"/>
      <c r="T214" s="349"/>
      <c r="U214" s="350"/>
    </row>
    <row r="215" spans="1:21" ht="18" customHeight="1" thickBot="1" x14ac:dyDescent="0.45">
      <c r="A215" s="320"/>
      <c r="B215" s="78"/>
      <c r="C215" s="79">
        <v>0</v>
      </c>
      <c r="D215" s="307" t="s">
        <v>210</v>
      </c>
      <c r="E215" s="381"/>
      <c r="F215" s="381"/>
      <c r="G215" s="381"/>
      <c r="H215" s="381"/>
      <c r="I215" s="381"/>
      <c r="J215" s="309"/>
      <c r="K215" s="382" t="s">
        <v>392</v>
      </c>
      <c r="L215" s="383"/>
      <c r="M215" s="383"/>
      <c r="N215" s="383"/>
      <c r="O215" s="383"/>
      <c r="P215" s="383"/>
      <c r="Q215" s="383"/>
      <c r="R215" s="383"/>
      <c r="S215" s="383"/>
      <c r="T215" s="383"/>
      <c r="U215" s="384"/>
    </row>
    <row r="216" spans="1:21" ht="27" customHeight="1" thickBot="1" x14ac:dyDescent="0.45">
      <c r="A216" s="180" t="s">
        <v>226</v>
      </c>
      <c r="B216" s="71"/>
      <c r="C216" s="75" t="s">
        <v>280</v>
      </c>
      <c r="D216" s="84"/>
      <c r="E216" s="84"/>
      <c r="F216" s="84"/>
      <c r="G216" s="84"/>
      <c r="H216" s="84"/>
      <c r="I216" s="84"/>
      <c r="J216" s="84"/>
      <c r="K216" s="76" t="s">
        <v>337</v>
      </c>
      <c r="L216" s="84"/>
      <c r="M216" s="84"/>
      <c r="N216" s="84"/>
      <c r="O216" s="84"/>
      <c r="P216" s="84"/>
      <c r="Q216" s="84"/>
      <c r="R216" s="84"/>
      <c r="S216" s="84"/>
      <c r="T216" s="84"/>
      <c r="U216" s="85"/>
    </row>
    <row r="217" spans="1:21" ht="17.25" customHeight="1" x14ac:dyDescent="0.4">
      <c r="A217" s="320"/>
      <c r="B217" s="385"/>
      <c r="C217" s="386">
        <v>1</v>
      </c>
      <c r="D217" s="358" t="s">
        <v>265</v>
      </c>
      <c r="E217" s="359"/>
      <c r="F217" s="359"/>
      <c r="G217" s="359"/>
      <c r="H217" s="359"/>
      <c r="I217" s="359"/>
      <c r="J217" s="360"/>
      <c r="K217" s="375" t="s">
        <v>396</v>
      </c>
      <c r="L217" s="376"/>
      <c r="M217" s="376"/>
      <c r="N217" s="376"/>
      <c r="O217" s="376"/>
      <c r="P217" s="376"/>
      <c r="Q217" s="376"/>
      <c r="R217" s="376"/>
      <c r="S217" s="376"/>
      <c r="T217" s="376"/>
      <c r="U217" s="377"/>
    </row>
    <row r="218" spans="1:21" ht="17.25" customHeight="1" x14ac:dyDescent="0.4">
      <c r="A218" s="320"/>
      <c r="B218" s="303"/>
      <c r="C218" s="324"/>
      <c r="D218" s="361"/>
      <c r="E218" s="362"/>
      <c r="F218" s="362"/>
      <c r="G218" s="362"/>
      <c r="H218" s="362"/>
      <c r="I218" s="362"/>
      <c r="J218" s="363"/>
      <c r="K218" s="378" t="s">
        <v>397</v>
      </c>
      <c r="L218" s="379"/>
      <c r="M218" s="379"/>
      <c r="N218" s="379"/>
      <c r="O218" s="379"/>
      <c r="P218" s="379"/>
      <c r="Q218" s="379"/>
      <c r="R218" s="379"/>
      <c r="S218" s="379"/>
      <c r="T218" s="379"/>
      <c r="U218" s="380"/>
    </row>
    <row r="219" spans="1:21" ht="17.25" customHeight="1" x14ac:dyDescent="0.4">
      <c r="A219" s="320"/>
      <c r="B219" s="307"/>
      <c r="C219" s="309">
        <v>2</v>
      </c>
      <c r="D219" s="361" t="s">
        <v>268</v>
      </c>
      <c r="E219" s="362"/>
      <c r="F219" s="362"/>
      <c r="G219" s="362"/>
      <c r="H219" s="362"/>
      <c r="I219" s="362"/>
      <c r="J219" s="363"/>
      <c r="K219" s="348" t="s">
        <v>398</v>
      </c>
      <c r="L219" s="349"/>
      <c r="M219" s="349"/>
      <c r="N219" s="349"/>
      <c r="O219" s="349"/>
      <c r="P219" s="349"/>
      <c r="Q219" s="349"/>
      <c r="R219" s="349"/>
      <c r="S219" s="349"/>
      <c r="T219" s="349"/>
      <c r="U219" s="350"/>
    </row>
    <row r="220" spans="1:21" ht="17.25" customHeight="1" x14ac:dyDescent="0.4">
      <c r="A220" s="320"/>
      <c r="B220" s="303"/>
      <c r="C220" s="324"/>
      <c r="D220" s="361"/>
      <c r="E220" s="362"/>
      <c r="F220" s="362"/>
      <c r="G220" s="362"/>
      <c r="H220" s="362"/>
      <c r="I220" s="362"/>
      <c r="J220" s="363"/>
      <c r="K220" s="345" t="s">
        <v>399</v>
      </c>
      <c r="L220" s="346"/>
      <c r="M220" s="346"/>
      <c r="N220" s="346"/>
      <c r="O220" s="346"/>
      <c r="P220" s="346"/>
      <c r="Q220" s="346"/>
      <c r="R220" s="346"/>
      <c r="S220" s="346"/>
      <c r="T220" s="346"/>
      <c r="U220" s="347"/>
    </row>
    <row r="221" spans="1:21" ht="24" customHeight="1" thickBot="1" x14ac:dyDescent="0.45">
      <c r="A221" s="320"/>
      <c r="B221" s="78"/>
      <c r="C221" s="79">
        <v>0</v>
      </c>
      <c r="D221" s="307" t="s">
        <v>210</v>
      </c>
      <c r="E221" s="381"/>
      <c r="F221" s="381"/>
      <c r="G221" s="381"/>
      <c r="H221" s="381"/>
      <c r="I221" s="381"/>
      <c r="J221" s="309"/>
      <c r="K221" s="317"/>
      <c r="L221" s="318"/>
      <c r="M221" s="318"/>
      <c r="N221" s="318"/>
      <c r="O221" s="318"/>
      <c r="P221" s="318"/>
      <c r="Q221" s="318"/>
      <c r="R221" s="318"/>
      <c r="S221" s="318"/>
      <c r="T221" s="318"/>
      <c r="U221" s="319"/>
    </row>
    <row r="222" spans="1:21" ht="27" customHeight="1" thickBot="1" x14ac:dyDescent="0.45">
      <c r="A222" s="180" t="s">
        <v>231</v>
      </c>
      <c r="B222" s="71" t="s">
        <v>227</v>
      </c>
      <c r="C222" s="75" t="s">
        <v>285</v>
      </c>
      <c r="D222" s="84"/>
      <c r="E222" s="84"/>
      <c r="F222" s="84"/>
      <c r="G222" s="84"/>
      <c r="H222" s="84"/>
      <c r="I222" s="84"/>
      <c r="J222" s="84"/>
      <c r="K222" s="76" t="s">
        <v>337</v>
      </c>
      <c r="L222" s="84"/>
      <c r="M222" s="84"/>
      <c r="N222" s="84"/>
      <c r="O222" s="84"/>
      <c r="P222" s="84"/>
      <c r="Q222" s="84"/>
      <c r="R222" s="84"/>
      <c r="S222" s="84"/>
      <c r="T222" s="84"/>
      <c r="U222" s="85"/>
    </row>
    <row r="223" spans="1:21" ht="17.25" customHeight="1" x14ac:dyDescent="0.4">
      <c r="A223" s="320"/>
      <c r="B223" s="302" t="s">
        <v>32</v>
      </c>
      <c r="C223" s="323">
        <v>2</v>
      </c>
      <c r="D223" s="358" t="s">
        <v>286</v>
      </c>
      <c r="E223" s="359"/>
      <c r="F223" s="359"/>
      <c r="G223" s="359"/>
      <c r="H223" s="359"/>
      <c r="I223" s="359"/>
      <c r="J223" s="360"/>
      <c r="K223" s="331" t="s">
        <v>383</v>
      </c>
      <c r="L223" s="332"/>
      <c r="M223" s="332"/>
      <c r="N223" s="332"/>
      <c r="O223" s="332"/>
      <c r="P223" s="332"/>
      <c r="Q223" s="332"/>
      <c r="R223" s="332"/>
      <c r="S223" s="332"/>
      <c r="T223" s="332"/>
      <c r="U223" s="333"/>
    </row>
    <row r="224" spans="1:21" ht="17.25" customHeight="1" x14ac:dyDescent="0.4">
      <c r="A224" s="320"/>
      <c r="B224" s="302"/>
      <c r="C224" s="323"/>
      <c r="D224" s="361"/>
      <c r="E224" s="362"/>
      <c r="F224" s="362"/>
      <c r="G224" s="362"/>
      <c r="H224" s="362"/>
      <c r="I224" s="362"/>
      <c r="J224" s="363"/>
      <c r="K224" s="304" t="s">
        <v>380</v>
      </c>
      <c r="L224" s="305"/>
      <c r="M224" s="305"/>
      <c r="N224" s="305"/>
      <c r="O224" s="305"/>
      <c r="P224" s="305"/>
      <c r="Q224" s="305"/>
      <c r="R224" s="305"/>
      <c r="S224" s="305"/>
      <c r="T224" s="305"/>
      <c r="U224" s="306"/>
    </row>
    <row r="225" spans="1:21" ht="17.25" customHeight="1" x14ac:dyDescent="0.4">
      <c r="A225" s="320"/>
      <c r="B225" s="302"/>
      <c r="C225" s="323"/>
      <c r="D225" s="361"/>
      <c r="E225" s="362"/>
      <c r="F225" s="362"/>
      <c r="G225" s="362"/>
      <c r="H225" s="362"/>
      <c r="I225" s="362"/>
      <c r="J225" s="363"/>
      <c r="K225" s="304" t="s">
        <v>381</v>
      </c>
      <c r="L225" s="305"/>
      <c r="M225" s="305"/>
      <c r="N225" s="305"/>
      <c r="O225" s="305"/>
      <c r="P225" s="305"/>
      <c r="Q225" s="305"/>
      <c r="R225" s="305"/>
      <c r="S225" s="305"/>
      <c r="T225" s="305"/>
      <c r="U225" s="306"/>
    </row>
    <row r="226" spans="1:21" ht="17.25" customHeight="1" x14ac:dyDescent="0.4">
      <c r="A226" s="320"/>
      <c r="B226" s="303"/>
      <c r="C226" s="324"/>
      <c r="D226" s="361"/>
      <c r="E226" s="362"/>
      <c r="F226" s="362"/>
      <c r="G226" s="362"/>
      <c r="H226" s="362"/>
      <c r="I226" s="362"/>
      <c r="J226" s="363"/>
      <c r="K226" s="304" t="s">
        <v>287</v>
      </c>
      <c r="L226" s="305"/>
      <c r="M226" s="305"/>
      <c r="N226" s="305"/>
      <c r="O226" s="305"/>
      <c r="P226" s="305"/>
      <c r="Q226" s="305"/>
      <c r="R226" s="305"/>
      <c r="S226" s="305"/>
      <c r="T226" s="305"/>
      <c r="U226" s="306"/>
    </row>
    <row r="227" spans="1:21" ht="18" customHeight="1" thickBot="1" x14ac:dyDescent="0.45">
      <c r="A227" s="320"/>
      <c r="B227" s="78"/>
      <c r="C227" s="79">
        <v>0</v>
      </c>
      <c r="D227" s="307" t="s">
        <v>210</v>
      </c>
      <c r="E227" s="381"/>
      <c r="F227" s="381"/>
      <c r="G227" s="381"/>
      <c r="H227" s="381"/>
      <c r="I227" s="381"/>
      <c r="J227" s="309"/>
      <c r="K227" s="317" t="s">
        <v>382</v>
      </c>
      <c r="L227" s="318"/>
      <c r="M227" s="318"/>
      <c r="N227" s="318"/>
      <c r="O227" s="318"/>
      <c r="P227" s="318"/>
      <c r="Q227" s="318"/>
      <c r="R227" s="318"/>
      <c r="S227" s="318"/>
      <c r="T227" s="318"/>
      <c r="U227" s="319"/>
    </row>
    <row r="228" spans="1:21" ht="27.75" customHeight="1" thickBot="1" x14ac:dyDescent="0.45">
      <c r="A228" s="180" t="s">
        <v>235</v>
      </c>
      <c r="B228" s="71" t="s">
        <v>227</v>
      </c>
      <c r="C228" s="75" t="s">
        <v>288</v>
      </c>
      <c r="D228" s="84"/>
      <c r="E228" s="84"/>
      <c r="F228" s="84"/>
      <c r="G228" s="84"/>
      <c r="H228" s="84"/>
      <c r="I228" s="84"/>
      <c r="J228" s="84"/>
      <c r="K228" s="76" t="s">
        <v>337</v>
      </c>
      <c r="L228" s="84"/>
      <c r="M228" s="84"/>
      <c r="N228" s="84"/>
      <c r="O228" s="84"/>
      <c r="P228" s="84"/>
      <c r="Q228" s="84"/>
      <c r="R228" s="84"/>
      <c r="S228" s="84"/>
      <c r="T228" s="84"/>
      <c r="U228" s="85"/>
    </row>
    <row r="229" spans="1:21" ht="19.5" customHeight="1" x14ac:dyDescent="0.4">
      <c r="A229" s="320"/>
      <c r="B229" s="302" t="s">
        <v>32</v>
      </c>
      <c r="C229" s="323">
        <v>2</v>
      </c>
      <c r="D229" s="358" t="s">
        <v>289</v>
      </c>
      <c r="E229" s="359"/>
      <c r="F229" s="359"/>
      <c r="G229" s="359"/>
      <c r="H229" s="359"/>
      <c r="I229" s="359"/>
      <c r="J229" s="360"/>
      <c r="K229" s="331" t="s">
        <v>393</v>
      </c>
      <c r="L229" s="332"/>
      <c r="M229" s="332"/>
      <c r="N229" s="332"/>
      <c r="O229" s="332"/>
      <c r="P229" s="332"/>
      <c r="Q229" s="332"/>
      <c r="R229" s="332"/>
      <c r="S229" s="332"/>
      <c r="T229" s="332"/>
      <c r="U229" s="333"/>
    </row>
    <row r="230" spans="1:21" ht="19.5" customHeight="1" x14ac:dyDescent="0.4">
      <c r="A230" s="320"/>
      <c r="B230" s="303"/>
      <c r="C230" s="324"/>
      <c r="D230" s="361"/>
      <c r="E230" s="362"/>
      <c r="F230" s="362"/>
      <c r="G230" s="362"/>
      <c r="H230" s="362"/>
      <c r="I230" s="362"/>
      <c r="J230" s="363"/>
      <c r="K230" s="304" t="s">
        <v>394</v>
      </c>
      <c r="L230" s="305"/>
      <c r="M230" s="305"/>
      <c r="N230" s="305"/>
      <c r="O230" s="305"/>
      <c r="P230" s="305"/>
      <c r="Q230" s="305"/>
      <c r="R230" s="305"/>
      <c r="S230" s="305"/>
      <c r="T230" s="305"/>
      <c r="U230" s="306"/>
    </row>
    <row r="231" spans="1:21" ht="19.5" customHeight="1" x14ac:dyDescent="0.4">
      <c r="A231" s="320"/>
      <c r="B231" s="307"/>
      <c r="C231" s="309">
        <v>0</v>
      </c>
      <c r="D231" s="361" t="s">
        <v>210</v>
      </c>
      <c r="E231" s="362"/>
      <c r="F231" s="362"/>
      <c r="G231" s="362"/>
      <c r="H231" s="362"/>
      <c r="I231" s="362"/>
      <c r="J231" s="363"/>
      <c r="K231" s="304" t="s">
        <v>395</v>
      </c>
      <c r="L231" s="305"/>
      <c r="M231" s="305"/>
      <c r="N231" s="305"/>
      <c r="O231" s="305"/>
      <c r="P231" s="305"/>
      <c r="Q231" s="305"/>
      <c r="R231" s="305"/>
      <c r="S231" s="305"/>
      <c r="T231" s="305"/>
      <c r="U231" s="306"/>
    </row>
    <row r="232" spans="1:21" ht="19.5" customHeight="1" thickBot="1" x14ac:dyDescent="0.45">
      <c r="A232" s="339"/>
      <c r="B232" s="303"/>
      <c r="C232" s="324"/>
      <c r="D232" s="372"/>
      <c r="E232" s="373"/>
      <c r="F232" s="373"/>
      <c r="G232" s="373"/>
      <c r="H232" s="373"/>
      <c r="I232" s="373"/>
      <c r="J232" s="374"/>
      <c r="K232" s="317" t="s">
        <v>279</v>
      </c>
      <c r="L232" s="318"/>
      <c r="M232" s="318"/>
      <c r="N232" s="318"/>
      <c r="O232" s="318"/>
      <c r="P232" s="318"/>
      <c r="Q232" s="318"/>
      <c r="R232" s="318"/>
      <c r="S232" s="318"/>
      <c r="T232" s="318"/>
      <c r="U232" s="319"/>
    </row>
    <row r="233" spans="1:21" ht="26.25" customHeight="1" thickBot="1" x14ac:dyDescent="0.45">
      <c r="A233" s="180" t="s">
        <v>240</v>
      </c>
      <c r="B233" s="71"/>
      <c r="C233" s="75" t="s">
        <v>293</v>
      </c>
      <c r="D233" s="84"/>
      <c r="E233" s="84"/>
      <c r="F233" s="84"/>
      <c r="G233" s="84"/>
      <c r="H233" s="84"/>
      <c r="I233" s="84"/>
      <c r="J233" s="84"/>
      <c r="K233" s="76" t="s">
        <v>337</v>
      </c>
      <c r="L233" s="84"/>
      <c r="M233" s="84"/>
      <c r="N233" s="84"/>
      <c r="O233" s="84"/>
      <c r="P233" s="84"/>
      <c r="Q233" s="84"/>
      <c r="R233" s="84"/>
      <c r="S233" s="84"/>
      <c r="T233" s="84"/>
      <c r="U233" s="85"/>
    </row>
    <row r="234" spans="1:21" ht="26.25" customHeight="1" x14ac:dyDescent="0.4">
      <c r="A234" s="320"/>
      <c r="B234" s="302"/>
      <c r="C234" s="323">
        <v>2</v>
      </c>
      <c r="D234" s="358" t="s">
        <v>294</v>
      </c>
      <c r="E234" s="359"/>
      <c r="F234" s="359"/>
      <c r="G234" s="359"/>
      <c r="H234" s="359"/>
      <c r="I234" s="359"/>
      <c r="J234" s="360"/>
      <c r="K234" s="331" t="s">
        <v>295</v>
      </c>
      <c r="L234" s="332"/>
      <c r="M234" s="332"/>
      <c r="N234" s="332"/>
      <c r="O234" s="332"/>
      <c r="P234" s="332"/>
      <c r="Q234" s="332"/>
      <c r="R234" s="332"/>
      <c r="S234" s="332"/>
      <c r="T234" s="332"/>
      <c r="U234" s="333"/>
    </row>
    <row r="235" spans="1:21" ht="26.25" customHeight="1" x14ac:dyDescent="0.4">
      <c r="A235" s="320"/>
      <c r="B235" s="303"/>
      <c r="C235" s="324"/>
      <c r="D235" s="361"/>
      <c r="E235" s="362"/>
      <c r="F235" s="362"/>
      <c r="G235" s="362"/>
      <c r="H235" s="362"/>
      <c r="I235" s="362"/>
      <c r="J235" s="363"/>
      <c r="K235" s="304" t="s">
        <v>296</v>
      </c>
      <c r="L235" s="305"/>
      <c r="M235" s="305"/>
      <c r="N235" s="305"/>
      <c r="O235" s="305"/>
      <c r="P235" s="305"/>
      <c r="Q235" s="305"/>
      <c r="R235" s="305"/>
      <c r="S235" s="305"/>
      <c r="T235" s="305"/>
      <c r="U235" s="306"/>
    </row>
    <row r="236" spans="1:21" ht="19.5" customHeight="1" thickBot="1" x14ac:dyDescent="0.45">
      <c r="A236" s="320"/>
      <c r="B236" s="78"/>
      <c r="C236" s="79">
        <v>0</v>
      </c>
      <c r="D236" s="361" t="s">
        <v>297</v>
      </c>
      <c r="E236" s="362"/>
      <c r="F236" s="362"/>
      <c r="G236" s="362"/>
      <c r="H236" s="362"/>
      <c r="I236" s="362"/>
      <c r="J236" s="363"/>
      <c r="K236" s="317" t="s">
        <v>279</v>
      </c>
      <c r="L236" s="318"/>
      <c r="M236" s="318"/>
      <c r="N236" s="318"/>
      <c r="O236" s="318"/>
      <c r="P236" s="318"/>
      <c r="Q236" s="318"/>
      <c r="R236" s="318"/>
      <c r="S236" s="318"/>
      <c r="T236" s="318"/>
      <c r="U236" s="319"/>
    </row>
    <row r="237" spans="1:21" ht="27.75" customHeight="1" thickBot="1" x14ac:dyDescent="0.45">
      <c r="A237" s="180" t="s">
        <v>248</v>
      </c>
      <c r="B237" s="83"/>
      <c r="C237" s="75" t="s">
        <v>298</v>
      </c>
      <c r="D237" s="84"/>
      <c r="E237" s="84"/>
      <c r="F237" s="84"/>
      <c r="G237" s="84"/>
      <c r="H237" s="84"/>
      <c r="I237" s="84"/>
      <c r="J237" s="84"/>
      <c r="K237" s="76" t="s">
        <v>337</v>
      </c>
      <c r="L237" s="84"/>
      <c r="M237" s="84"/>
      <c r="N237" s="84"/>
      <c r="O237" s="84"/>
      <c r="P237" s="84"/>
      <c r="Q237" s="84"/>
      <c r="R237" s="84"/>
      <c r="S237" s="84"/>
      <c r="T237" s="84"/>
      <c r="U237" s="85"/>
    </row>
    <row r="238" spans="1:21" ht="27" customHeight="1" x14ac:dyDescent="0.4">
      <c r="A238" s="321"/>
      <c r="B238" s="387"/>
      <c r="C238" s="323">
        <v>2</v>
      </c>
      <c r="D238" s="358" t="s">
        <v>299</v>
      </c>
      <c r="E238" s="359"/>
      <c r="F238" s="359"/>
      <c r="G238" s="359"/>
      <c r="H238" s="359"/>
      <c r="I238" s="359"/>
      <c r="J238" s="360"/>
      <c r="K238" s="331" t="s">
        <v>300</v>
      </c>
      <c r="L238" s="332"/>
      <c r="M238" s="332"/>
      <c r="N238" s="332"/>
      <c r="O238" s="332"/>
      <c r="P238" s="332"/>
      <c r="Q238" s="332"/>
      <c r="R238" s="332"/>
      <c r="S238" s="332"/>
      <c r="T238" s="332"/>
      <c r="U238" s="333"/>
    </row>
    <row r="239" spans="1:21" ht="27" customHeight="1" x14ac:dyDescent="0.4">
      <c r="A239" s="321"/>
      <c r="B239" s="388"/>
      <c r="C239" s="324"/>
      <c r="D239" s="361"/>
      <c r="E239" s="362"/>
      <c r="F239" s="362"/>
      <c r="G239" s="362"/>
      <c r="H239" s="362"/>
      <c r="I239" s="362"/>
      <c r="J239" s="363"/>
      <c r="K239" s="304" t="s">
        <v>301</v>
      </c>
      <c r="L239" s="305"/>
      <c r="M239" s="305"/>
      <c r="N239" s="305"/>
      <c r="O239" s="305"/>
      <c r="P239" s="305"/>
      <c r="Q239" s="305"/>
      <c r="R239" s="305"/>
      <c r="S239" s="305"/>
      <c r="T239" s="305"/>
      <c r="U239" s="306"/>
    </row>
    <row r="240" spans="1:21" ht="19.5" customHeight="1" x14ac:dyDescent="0.4">
      <c r="A240" s="322"/>
      <c r="B240" s="86"/>
      <c r="C240" s="87">
        <v>0</v>
      </c>
      <c r="D240" s="372" t="s">
        <v>297</v>
      </c>
      <c r="E240" s="373"/>
      <c r="F240" s="373"/>
      <c r="G240" s="373"/>
      <c r="H240" s="373"/>
      <c r="I240" s="373"/>
      <c r="J240" s="374"/>
      <c r="K240" s="317"/>
      <c r="L240" s="318"/>
      <c r="M240" s="318"/>
      <c r="N240" s="318"/>
      <c r="O240" s="318"/>
      <c r="P240" s="318"/>
      <c r="Q240" s="318"/>
      <c r="R240" s="318"/>
      <c r="S240" s="318"/>
      <c r="T240" s="318"/>
      <c r="U240" s="319"/>
    </row>
    <row r="241" spans="1:21" ht="19.5" customHeight="1" thickBot="1" x14ac:dyDescent="0.45">
      <c r="B241" s="12"/>
      <c r="C241" s="12"/>
      <c r="D241" s="12"/>
      <c r="E241" s="12"/>
      <c r="F241" s="12"/>
      <c r="G241" s="12"/>
      <c r="H241" s="12"/>
      <c r="I241" s="12"/>
      <c r="J241" s="12"/>
      <c r="K241" s="12"/>
      <c r="L241" s="12"/>
      <c r="M241" s="12"/>
      <c r="N241" s="12"/>
      <c r="O241" s="12"/>
    </row>
    <row r="242" spans="1:21" ht="19.5" customHeight="1" thickTop="1" thickBot="1" x14ac:dyDescent="0.45">
      <c r="B242" s="2" t="s">
        <v>250</v>
      </c>
      <c r="C242" s="82">
        <f>IF(COUNTIF(B196:B240,V1)&gt;5,0,SUMIF(B196:B240,$V$1,C196:C240))</f>
        <v>10</v>
      </c>
      <c r="D242" s="2" t="s">
        <v>69</v>
      </c>
      <c r="F242" s="125" t="s">
        <v>53</v>
      </c>
      <c r="G242" s="127"/>
      <c r="H242" s="125" t="s">
        <v>251</v>
      </c>
      <c r="I242" s="126"/>
      <c r="J242" s="126"/>
      <c r="K242" s="126"/>
      <c r="L242" s="126"/>
      <c r="M242" s="126"/>
      <c r="N242" s="126"/>
      <c r="O242" s="126"/>
      <c r="P242" s="127"/>
      <c r="Q242" s="128" t="s">
        <v>54</v>
      </c>
      <c r="R242" s="130"/>
    </row>
    <row r="243" spans="1:21" ht="19.5" customHeight="1" thickTop="1" x14ac:dyDescent="0.4">
      <c r="F243" s="3" t="str">
        <f>IF(C242&gt;=8,$V$1,"")</f>
        <v>●</v>
      </c>
      <c r="G243" s="10" t="s">
        <v>190</v>
      </c>
      <c r="H243" s="125" t="s">
        <v>252</v>
      </c>
      <c r="I243" s="126"/>
      <c r="J243" s="126"/>
      <c r="K243" s="126"/>
      <c r="L243" s="126"/>
      <c r="M243" s="126"/>
      <c r="N243" s="126"/>
      <c r="O243" s="126"/>
      <c r="P243" s="127"/>
      <c r="Q243" s="128">
        <v>35</v>
      </c>
      <c r="R243" s="130"/>
    </row>
    <row r="244" spans="1:21" ht="19.5" customHeight="1" x14ac:dyDescent="0.4">
      <c r="F244" s="3" t="str">
        <f>IF(OR(C242=6,C242=7),$V$1,"")</f>
        <v/>
      </c>
      <c r="G244" s="10" t="s">
        <v>253</v>
      </c>
      <c r="H244" s="125" t="s">
        <v>254</v>
      </c>
      <c r="I244" s="126"/>
      <c r="J244" s="126"/>
      <c r="K244" s="126"/>
      <c r="L244" s="126"/>
      <c r="M244" s="126"/>
      <c r="N244" s="126"/>
      <c r="O244" s="126"/>
      <c r="P244" s="127"/>
      <c r="Q244" s="128">
        <v>25</v>
      </c>
      <c r="R244" s="130"/>
    </row>
    <row r="245" spans="1:21" ht="19.5" customHeight="1" x14ac:dyDescent="0.4">
      <c r="F245" s="3" t="str">
        <f>IF(AND(C242&gt;=1,C242&lt;=5),$V$1,"")</f>
        <v/>
      </c>
      <c r="G245" s="10" t="s">
        <v>255</v>
      </c>
      <c r="H245" s="125" t="s">
        <v>256</v>
      </c>
      <c r="I245" s="126"/>
      <c r="J245" s="126"/>
      <c r="K245" s="126"/>
      <c r="L245" s="126"/>
      <c r="M245" s="126"/>
      <c r="N245" s="126"/>
      <c r="O245" s="126"/>
      <c r="P245" s="127"/>
      <c r="Q245" s="128">
        <v>15</v>
      </c>
      <c r="R245" s="130"/>
    </row>
    <row r="246" spans="1:21" ht="19.5" customHeight="1" x14ac:dyDescent="0.4">
      <c r="A246" s="67" t="s">
        <v>302</v>
      </c>
      <c r="B246" s="67"/>
      <c r="C246" s="67"/>
      <c r="D246" s="67"/>
      <c r="E246" s="67"/>
      <c r="F246" s="67" t="s">
        <v>158</v>
      </c>
      <c r="G246" s="67"/>
      <c r="H246" s="67"/>
      <c r="I246" s="67"/>
      <c r="J246" s="67"/>
      <c r="K246" s="67"/>
      <c r="L246" s="67"/>
      <c r="M246" s="67"/>
      <c r="N246" s="67"/>
      <c r="O246" s="67"/>
      <c r="P246" s="67"/>
      <c r="Q246" s="67"/>
      <c r="R246" s="67"/>
      <c r="S246" s="67"/>
      <c r="T246" s="67"/>
      <c r="U246" s="67"/>
    </row>
    <row r="247" spans="1:21" ht="19.5" customHeight="1" x14ac:dyDescent="0.4">
      <c r="Q247" s="4"/>
      <c r="R247" s="4"/>
    </row>
    <row r="248" spans="1:21" ht="19.5" customHeight="1" x14ac:dyDescent="0.4">
      <c r="Q248" s="4"/>
      <c r="R248" s="4"/>
    </row>
    <row r="249" spans="1:21" ht="19.5" customHeight="1" x14ac:dyDescent="0.4">
      <c r="A249" s="2" t="s">
        <v>303</v>
      </c>
      <c r="B249" s="2" t="s">
        <v>304</v>
      </c>
      <c r="G249" s="389">
        <f>IF(COUNTIF($E$254:$E$260,$V$1)=4,10,0)</f>
        <v>10</v>
      </c>
      <c r="H249" s="389"/>
      <c r="I249" s="2" t="s">
        <v>69</v>
      </c>
    </row>
    <row r="250" spans="1:21" ht="19.5" customHeight="1" x14ac:dyDescent="0.4">
      <c r="G250" s="12" t="s">
        <v>338</v>
      </c>
      <c r="H250" s="4"/>
    </row>
    <row r="251" spans="1:21" ht="19.5" customHeight="1" x14ac:dyDescent="0.4">
      <c r="A251" s="128" t="s">
        <v>53</v>
      </c>
      <c r="B251" s="130"/>
      <c r="G251" s="4"/>
      <c r="H251" s="4"/>
    </row>
    <row r="252" spans="1:21" ht="27.75" customHeight="1" x14ac:dyDescent="0.4">
      <c r="A252" s="390" t="s">
        <v>305</v>
      </c>
      <c r="B252" s="391"/>
      <c r="C252" s="391"/>
      <c r="D252" s="391"/>
      <c r="E252" s="391"/>
      <c r="F252" s="391"/>
      <c r="G252" s="391"/>
      <c r="H252" s="391"/>
      <c r="I252" s="391"/>
      <c r="J252" s="391"/>
      <c r="K252" s="391"/>
      <c r="L252" s="391"/>
      <c r="M252" s="391"/>
      <c r="N252" s="391"/>
      <c r="O252" s="391"/>
      <c r="P252" s="391"/>
      <c r="Q252" s="391"/>
      <c r="R252" s="391"/>
      <c r="S252" s="391"/>
      <c r="T252" s="391"/>
      <c r="U252" s="392"/>
    </row>
    <row r="253" spans="1:21" ht="27.75" customHeight="1" x14ac:dyDescent="0.4">
      <c r="A253" s="393"/>
      <c r="B253" s="394"/>
      <c r="C253" s="394"/>
      <c r="D253" s="394"/>
      <c r="E253" s="394"/>
      <c r="F253" s="394"/>
      <c r="G253" s="394"/>
      <c r="H253" s="394"/>
      <c r="I253" s="394"/>
      <c r="J253" s="394"/>
      <c r="K253" s="394"/>
      <c r="L253" s="394"/>
      <c r="M253" s="394"/>
      <c r="N253" s="394"/>
      <c r="O253" s="394"/>
      <c r="P253" s="394"/>
      <c r="Q253" s="394"/>
      <c r="R253" s="394"/>
      <c r="S253" s="394"/>
      <c r="T253" s="394"/>
      <c r="U253" s="395"/>
    </row>
    <row r="254" spans="1:21" ht="19.5" customHeight="1" x14ac:dyDescent="0.4">
      <c r="B254" s="339" t="s">
        <v>306</v>
      </c>
      <c r="C254" s="271"/>
      <c r="D254" s="396"/>
      <c r="E254" s="88" t="s">
        <v>32</v>
      </c>
      <c r="F254" s="89" t="s">
        <v>40</v>
      </c>
      <c r="G254" s="90"/>
      <c r="H254" s="89" t="s">
        <v>41</v>
      </c>
      <c r="I254" s="2" t="s">
        <v>307</v>
      </c>
    </row>
    <row r="255" spans="1:21" ht="19.5" customHeight="1" x14ac:dyDescent="0.4">
      <c r="B255" s="128" t="s">
        <v>308</v>
      </c>
      <c r="C255" s="129"/>
      <c r="D255" s="130"/>
      <c r="E255" s="91" t="s">
        <v>32</v>
      </c>
      <c r="F255" s="10" t="s">
        <v>40</v>
      </c>
      <c r="G255" s="11"/>
      <c r="H255" s="10" t="s">
        <v>41</v>
      </c>
    </row>
    <row r="256" spans="1:21" ht="19.5" customHeight="1" x14ac:dyDescent="0.4">
      <c r="B256" s="128" t="s">
        <v>39</v>
      </c>
      <c r="C256" s="129"/>
      <c r="D256" s="130"/>
      <c r="E256" s="91" t="s">
        <v>32</v>
      </c>
      <c r="F256" s="10" t="s">
        <v>40</v>
      </c>
      <c r="G256" s="11"/>
      <c r="H256" s="10" t="s">
        <v>41</v>
      </c>
      <c r="J256" s="72"/>
      <c r="K256" s="72"/>
      <c r="L256" s="72"/>
      <c r="M256" s="72"/>
      <c r="N256" s="72"/>
      <c r="O256" s="72"/>
      <c r="P256" s="92"/>
      <c r="Q256" s="92"/>
      <c r="R256" s="92"/>
      <c r="S256" s="92"/>
      <c r="T256" s="92"/>
    </row>
    <row r="257" spans="1:21" ht="30" customHeight="1" x14ac:dyDescent="0.4">
      <c r="B257" s="147" t="s">
        <v>334</v>
      </c>
      <c r="C257" s="148"/>
      <c r="D257" s="149"/>
      <c r="E257" s="397" t="s">
        <v>32</v>
      </c>
      <c r="F257" s="399" t="s">
        <v>44</v>
      </c>
      <c r="G257" s="400"/>
      <c r="H257" s="400"/>
      <c r="I257" s="400"/>
      <c r="J257" s="401"/>
      <c r="K257" s="401"/>
      <c r="L257" s="401"/>
      <c r="M257" s="401"/>
      <c r="N257" s="401"/>
      <c r="O257" s="401"/>
      <c r="P257" s="401"/>
      <c r="Q257" s="401"/>
      <c r="R257" s="401"/>
      <c r="S257" s="401"/>
      <c r="T257" s="401"/>
      <c r="U257" s="402"/>
    </row>
    <row r="258" spans="1:21" ht="55.5" customHeight="1" x14ac:dyDescent="0.4">
      <c r="B258" s="150"/>
      <c r="C258" s="151"/>
      <c r="D258" s="152"/>
      <c r="E258" s="398"/>
      <c r="F258" s="93" t="s">
        <v>45</v>
      </c>
      <c r="G258" s="94"/>
      <c r="H258" s="403" t="s">
        <v>348</v>
      </c>
      <c r="I258" s="404"/>
      <c r="J258" s="404"/>
      <c r="K258" s="404"/>
      <c r="L258" s="404"/>
      <c r="M258" s="404"/>
      <c r="N258" s="404"/>
      <c r="O258" s="404"/>
      <c r="P258" s="404"/>
      <c r="Q258" s="404"/>
      <c r="R258" s="404"/>
      <c r="S258" s="404"/>
      <c r="T258" s="404"/>
      <c r="U258" s="405"/>
    </row>
    <row r="259" spans="1:21" ht="30" customHeight="1" x14ac:dyDescent="0.4">
      <c r="B259" s="150"/>
      <c r="C259" s="151"/>
      <c r="D259" s="152"/>
      <c r="E259" s="163"/>
      <c r="F259" s="158" t="s">
        <v>46</v>
      </c>
      <c r="G259" s="158"/>
      <c r="H259" s="158"/>
      <c r="I259" s="158"/>
      <c r="J259" s="158"/>
      <c r="K259" s="158"/>
      <c r="L259" s="158"/>
      <c r="M259" s="158"/>
      <c r="N259" s="158"/>
      <c r="O259" s="158"/>
      <c r="P259" s="158"/>
      <c r="Q259" s="158"/>
      <c r="R259" s="158"/>
      <c r="S259" s="158"/>
      <c r="T259" s="158"/>
      <c r="U259" s="158"/>
    </row>
    <row r="260" spans="1:21" ht="30" customHeight="1" x14ac:dyDescent="0.4">
      <c r="B260" s="150"/>
      <c r="C260" s="151"/>
      <c r="D260" s="152"/>
      <c r="E260" s="164"/>
      <c r="F260" s="159" t="s">
        <v>47</v>
      </c>
      <c r="G260" s="165"/>
      <c r="H260" s="165"/>
      <c r="I260" s="160"/>
      <c r="J260" s="158" t="s">
        <v>349</v>
      </c>
      <c r="K260" s="158"/>
      <c r="L260" s="158"/>
      <c r="M260" s="158"/>
      <c r="N260" s="158"/>
      <c r="O260" s="158"/>
      <c r="P260" s="158"/>
      <c r="Q260" s="158"/>
      <c r="R260" s="158"/>
      <c r="S260" s="158"/>
      <c r="T260" s="158"/>
      <c r="U260" s="158"/>
    </row>
    <row r="261" spans="1:21" ht="19.5" customHeight="1" x14ac:dyDescent="0.4">
      <c r="B261" s="95"/>
      <c r="C261" s="95"/>
      <c r="D261" s="95"/>
    </row>
    <row r="262" spans="1:21" ht="19.5" customHeight="1" x14ac:dyDescent="0.4">
      <c r="B262" s="69"/>
      <c r="C262" s="69"/>
      <c r="D262" s="69"/>
    </row>
    <row r="263" spans="1:21" s="97" customFormat="1" ht="24.75" x14ac:dyDescent="0.4">
      <c r="A263" s="96" t="s">
        <v>309</v>
      </c>
    </row>
    <row r="264" spans="1:21" s="97" customFormat="1" ht="24.75" x14ac:dyDescent="0.4">
      <c r="M264" s="98" t="s">
        <v>354</v>
      </c>
      <c r="N264" s="98">
        <v>5</v>
      </c>
      <c r="O264" s="98" t="s">
        <v>18</v>
      </c>
      <c r="P264" s="98">
        <v>1</v>
      </c>
      <c r="Q264" s="98" t="s">
        <v>35</v>
      </c>
      <c r="R264" s="98">
        <v>31</v>
      </c>
      <c r="S264" s="98" t="s">
        <v>21</v>
      </c>
    </row>
    <row r="265" spans="1:21" s="97" customFormat="1" ht="24.75" x14ac:dyDescent="0.4"/>
    <row r="266" spans="1:21" s="97" customFormat="1" ht="33" x14ac:dyDescent="0.4">
      <c r="B266" s="406" t="s">
        <v>310</v>
      </c>
      <c r="C266" s="406"/>
      <c r="D266" s="406"/>
      <c r="E266" s="406"/>
      <c r="F266" s="406"/>
      <c r="G266" s="406"/>
      <c r="H266" s="406"/>
      <c r="I266" s="406"/>
      <c r="J266" s="406"/>
      <c r="K266" s="406"/>
      <c r="L266" s="406"/>
      <c r="M266" s="406"/>
      <c r="N266" s="406"/>
      <c r="O266" s="406"/>
      <c r="P266" s="406"/>
      <c r="Q266" s="406"/>
      <c r="R266" s="406"/>
      <c r="S266" s="406"/>
    </row>
    <row r="267" spans="1:21" s="97" customFormat="1" ht="24.75" x14ac:dyDescent="0.4"/>
    <row r="268" spans="1:21" s="97" customFormat="1" ht="29.25" customHeight="1" x14ac:dyDescent="0.4">
      <c r="A268" s="99"/>
      <c r="B268" s="407" t="s">
        <v>76</v>
      </c>
      <c r="C268" s="407"/>
      <c r="D268" s="408" t="s">
        <v>355</v>
      </c>
      <c r="E268" s="408"/>
      <c r="F268" s="408"/>
      <c r="G268" s="408"/>
      <c r="H268" s="408"/>
      <c r="I268" s="408"/>
      <c r="J268" s="100"/>
      <c r="K268" s="99"/>
      <c r="L268" s="407" t="s">
        <v>28</v>
      </c>
      <c r="M268" s="407"/>
      <c r="N268" s="407"/>
      <c r="O268" s="408">
        <v>4017801194</v>
      </c>
      <c r="P268" s="408"/>
      <c r="Q268" s="408"/>
      <c r="R268" s="408"/>
      <c r="S268" s="408"/>
      <c r="T268" s="408"/>
      <c r="U268" s="408"/>
    </row>
    <row r="269" spans="1:21" s="97" customFormat="1" ht="29.25" customHeight="1" x14ac:dyDescent="0.4">
      <c r="A269" s="99"/>
      <c r="B269" s="407" t="s">
        <v>77</v>
      </c>
      <c r="C269" s="407"/>
      <c r="D269" s="409" t="s">
        <v>356</v>
      </c>
      <c r="E269" s="409"/>
      <c r="F269" s="409"/>
      <c r="G269" s="409"/>
      <c r="H269" s="409"/>
      <c r="I269" s="409"/>
      <c r="J269" s="100"/>
      <c r="K269" s="99"/>
      <c r="L269" s="407" t="s">
        <v>78</v>
      </c>
      <c r="M269" s="407"/>
      <c r="N269" s="407"/>
      <c r="O269" s="408" t="s">
        <v>357</v>
      </c>
      <c r="P269" s="408"/>
      <c r="Q269" s="408"/>
      <c r="R269" s="408"/>
      <c r="S269" s="408"/>
      <c r="T269" s="408"/>
      <c r="U269" s="408"/>
    </row>
    <row r="270" spans="1:21" s="97" customFormat="1" ht="29.25" customHeight="1" x14ac:dyDescent="0.4">
      <c r="A270" s="99"/>
      <c r="B270" s="407" t="s">
        <v>79</v>
      </c>
      <c r="C270" s="407"/>
      <c r="D270" s="408" t="s">
        <v>351</v>
      </c>
      <c r="E270" s="408"/>
      <c r="F270" s="408"/>
      <c r="G270" s="408"/>
      <c r="H270" s="408"/>
      <c r="I270" s="408"/>
      <c r="J270" s="100"/>
      <c r="K270" s="99"/>
      <c r="L270" s="407" t="s">
        <v>80</v>
      </c>
      <c r="M270" s="407"/>
      <c r="N270" s="407"/>
      <c r="O270" s="408" t="s">
        <v>371</v>
      </c>
      <c r="P270" s="408"/>
      <c r="Q270" s="408"/>
      <c r="R270" s="408"/>
      <c r="S270" s="408"/>
      <c r="T270" s="408"/>
      <c r="U270" s="408"/>
    </row>
    <row r="271" spans="1:21" s="97" customFormat="1" ht="24.75" x14ac:dyDescent="0.4">
      <c r="A271" s="99"/>
      <c r="B271" s="99"/>
      <c r="C271" s="99"/>
      <c r="D271" s="99"/>
      <c r="E271" s="99"/>
      <c r="F271" s="99"/>
      <c r="G271" s="99"/>
      <c r="H271" s="99"/>
      <c r="I271" s="99"/>
      <c r="J271" s="99"/>
      <c r="K271" s="99"/>
      <c r="L271" s="99"/>
      <c r="M271" s="99"/>
      <c r="N271" s="99"/>
      <c r="O271" s="99"/>
      <c r="P271" s="99"/>
      <c r="Q271" s="99"/>
      <c r="R271" s="99"/>
      <c r="S271" s="99"/>
      <c r="T271" s="99"/>
      <c r="U271" s="99"/>
    </row>
    <row r="272" spans="1:21" s="97" customFormat="1" ht="18.75" customHeight="1" x14ac:dyDescent="0.4">
      <c r="A272" s="99"/>
      <c r="B272" s="416" t="s">
        <v>311</v>
      </c>
      <c r="C272" s="417"/>
      <c r="D272" s="417"/>
      <c r="E272" s="417"/>
      <c r="F272" s="417"/>
      <c r="G272" s="417"/>
      <c r="H272" s="417"/>
      <c r="I272" s="417"/>
      <c r="J272" s="417"/>
      <c r="K272" s="417"/>
      <c r="L272" s="417"/>
      <c r="M272" s="417"/>
      <c r="N272" s="417"/>
      <c r="O272" s="417"/>
      <c r="P272" s="417"/>
      <c r="Q272" s="417"/>
      <c r="R272" s="417"/>
      <c r="S272" s="417"/>
      <c r="T272" s="417"/>
      <c r="U272" s="418"/>
    </row>
    <row r="273" spans="1:21" s="97" customFormat="1" ht="18.75" customHeight="1" x14ac:dyDescent="0.4">
      <c r="A273" s="99"/>
      <c r="B273" s="101" t="s">
        <v>312</v>
      </c>
      <c r="C273" s="99"/>
      <c r="D273" s="99"/>
      <c r="E273" s="99"/>
      <c r="F273" s="99"/>
      <c r="G273" s="99"/>
      <c r="H273" s="99"/>
      <c r="I273" s="99"/>
      <c r="J273" s="99"/>
      <c r="K273" s="99"/>
      <c r="L273" s="101" t="s">
        <v>313</v>
      </c>
      <c r="M273" s="99"/>
      <c r="N273" s="99"/>
      <c r="O273" s="99"/>
      <c r="P273" s="99"/>
      <c r="Q273" s="99"/>
      <c r="R273" s="99"/>
      <c r="S273" s="99"/>
      <c r="T273" s="99"/>
      <c r="U273" s="102"/>
    </row>
    <row r="274" spans="1:21" s="97" customFormat="1" ht="18.75" customHeight="1" x14ac:dyDescent="0.4">
      <c r="A274" s="99"/>
      <c r="B274" s="101"/>
      <c r="C274" s="99"/>
      <c r="D274" s="99"/>
      <c r="E274" s="99"/>
      <c r="F274" s="99"/>
      <c r="G274" s="99"/>
      <c r="H274" s="99"/>
      <c r="I274" s="99"/>
      <c r="J274" s="99"/>
      <c r="K274" s="99"/>
      <c r="L274" s="101"/>
      <c r="M274" s="113"/>
      <c r="N274" s="99"/>
      <c r="O274" s="99"/>
      <c r="P274" s="99"/>
      <c r="Q274" s="99"/>
      <c r="R274" s="99"/>
      <c r="S274" s="99"/>
      <c r="T274" s="99"/>
      <c r="U274" s="103"/>
    </row>
    <row r="275" spans="1:21" s="97" customFormat="1" ht="18.75" customHeight="1" x14ac:dyDescent="0.4">
      <c r="A275" s="99"/>
      <c r="B275" s="101"/>
      <c r="C275" s="113" t="s">
        <v>425</v>
      </c>
      <c r="D275" s="99"/>
      <c r="E275" s="99"/>
      <c r="F275" s="99"/>
      <c r="G275" s="99"/>
      <c r="H275" s="99"/>
      <c r="I275" s="99"/>
      <c r="J275" s="99"/>
      <c r="K275" s="99"/>
      <c r="L275" s="101"/>
      <c r="M275" s="113" t="s">
        <v>358</v>
      </c>
      <c r="N275" s="99"/>
      <c r="O275" s="99"/>
      <c r="P275" s="99"/>
      <c r="Q275" s="99"/>
      <c r="R275" s="99"/>
      <c r="S275" s="99"/>
      <c r="T275" s="99"/>
      <c r="U275" s="103"/>
    </row>
    <row r="276" spans="1:21" s="97" customFormat="1" ht="18.75" customHeight="1" x14ac:dyDescent="0.4">
      <c r="A276" s="99"/>
      <c r="B276" s="101"/>
      <c r="C276" s="113" t="s">
        <v>426</v>
      </c>
      <c r="D276" s="99"/>
      <c r="E276" s="99"/>
      <c r="F276" s="99"/>
      <c r="G276" s="99"/>
      <c r="H276" s="99"/>
      <c r="I276" s="99"/>
      <c r="J276" s="99"/>
      <c r="K276" s="99"/>
      <c r="L276" s="101"/>
      <c r="M276" s="113" t="s">
        <v>422</v>
      </c>
      <c r="N276" s="99"/>
      <c r="O276" s="99"/>
      <c r="P276" s="99"/>
      <c r="Q276" s="99"/>
      <c r="R276" s="99"/>
      <c r="S276" s="99"/>
      <c r="T276" s="99"/>
      <c r="U276" s="103"/>
    </row>
    <row r="277" spans="1:21" s="97" customFormat="1" ht="18.75" customHeight="1" x14ac:dyDescent="0.4">
      <c r="A277" s="99"/>
      <c r="B277" s="101"/>
      <c r="C277" s="113" t="s">
        <v>359</v>
      </c>
      <c r="D277" s="99"/>
      <c r="E277" s="99"/>
      <c r="F277" s="99"/>
      <c r="G277" s="99"/>
      <c r="H277" s="99"/>
      <c r="I277" s="99"/>
      <c r="J277" s="99"/>
      <c r="K277" s="99"/>
      <c r="L277" s="101"/>
      <c r="M277" s="113" t="s">
        <v>319</v>
      </c>
      <c r="N277" s="99"/>
      <c r="O277" s="99"/>
      <c r="P277" s="99"/>
      <c r="Q277" s="99"/>
      <c r="R277" s="99"/>
      <c r="S277" s="99"/>
      <c r="T277" s="99"/>
      <c r="U277" s="103"/>
    </row>
    <row r="278" spans="1:21" s="97" customFormat="1" ht="18.75" customHeight="1" x14ac:dyDescent="0.4">
      <c r="A278" s="99"/>
      <c r="B278" s="101"/>
      <c r="C278" s="113" t="s">
        <v>360</v>
      </c>
      <c r="D278" s="99"/>
      <c r="E278" s="99"/>
      <c r="F278" s="99"/>
      <c r="G278" s="99"/>
      <c r="H278" s="99"/>
      <c r="I278" s="99"/>
      <c r="J278" s="99"/>
      <c r="K278" s="99"/>
      <c r="L278" s="101"/>
      <c r="M278" s="99" t="s">
        <v>423</v>
      </c>
      <c r="N278" s="99"/>
      <c r="O278" s="99"/>
      <c r="P278" s="99"/>
      <c r="Q278" s="99"/>
      <c r="R278" s="99"/>
      <c r="S278" s="99"/>
      <c r="T278" s="99"/>
      <c r="U278" s="103"/>
    </row>
    <row r="279" spans="1:21" s="97" customFormat="1" ht="18.75" customHeight="1" x14ac:dyDescent="0.4">
      <c r="A279" s="99"/>
      <c r="B279" s="101"/>
      <c r="C279" s="113" t="s">
        <v>361</v>
      </c>
      <c r="D279" s="99"/>
      <c r="E279" s="99"/>
      <c r="F279" s="99"/>
      <c r="G279" s="99"/>
      <c r="H279" s="99"/>
      <c r="I279" s="99"/>
      <c r="J279" s="99"/>
      <c r="K279" s="99"/>
      <c r="L279" s="101"/>
      <c r="M279" s="99" t="s">
        <v>362</v>
      </c>
      <c r="N279" s="99"/>
      <c r="O279" s="99"/>
      <c r="P279" s="99"/>
      <c r="Q279" s="99"/>
      <c r="R279" s="99"/>
      <c r="S279" s="99"/>
      <c r="T279" s="99"/>
      <c r="U279" s="103"/>
    </row>
    <row r="280" spans="1:21" s="97" customFormat="1" ht="18.75" customHeight="1" x14ac:dyDescent="0.4">
      <c r="A280" s="99"/>
      <c r="B280" s="101"/>
      <c r="C280" s="99"/>
      <c r="D280" s="99"/>
      <c r="E280" s="99"/>
      <c r="F280" s="99"/>
      <c r="G280" s="99"/>
      <c r="H280" s="99"/>
      <c r="I280" s="99"/>
      <c r="J280" s="99"/>
      <c r="K280" s="99"/>
      <c r="L280" s="101"/>
      <c r="M280" s="99" t="s">
        <v>424</v>
      </c>
      <c r="N280" s="99"/>
      <c r="O280" s="99"/>
      <c r="P280" s="99"/>
      <c r="Q280" s="99"/>
      <c r="R280" s="99"/>
      <c r="S280" s="99"/>
      <c r="T280" s="99"/>
      <c r="U280" s="103"/>
    </row>
    <row r="281" spans="1:21" s="97" customFormat="1" ht="18.75" customHeight="1" x14ac:dyDescent="0.4">
      <c r="A281" s="99"/>
      <c r="B281" s="105" t="s">
        <v>321</v>
      </c>
      <c r="C281" s="114" t="s">
        <v>322</v>
      </c>
      <c r="D281" s="106"/>
      <c r="E281" s="106"/>
      <c r="F281" s="106"/>
      <c r="G281" s="106"/>
      <c r="H281" s="106"/>
      <c r="I281" s="106"/>
      <c r="J281" s="106"/>
      <c r="K281" s="102"/>
      <c r="L281" s="101"/>
      <c r="M281" s="99" t="s">
        <v>363</v>
      </c>
      <c r="N281" s="99"/>
      <c r="O281" s="99"/>
      <c r="P281" s="99"/>
      <c r="Q281" s="99"/>
      <c r="R281" s="99"/>
      <c r="S281" s="99"/>
      <c r="T281" s="99"/>
      <c r="U281" s="103"/>
    </row>
    <row r="282" spans="1:21" s="97" customFormat="1" ht="18.75" customHeight="1" x14ac:dyDescent="0.4">
      <c r="A282" s="99"/>
      <c r="B282" s="101"/>
      <c r="C282" s="115" t="s">
        <v>364</v>
      </c>
      <c r="D282" s="99"/>
      <c r="E282" s="99"/>
      <c r="F282" s="99"/>
      <c r="G282" s="99"/>
      <c r="H282" s="99"/>
      <c r="I282" s="99"/>
      <c r="J282" s="99"/>
      <c r="K282" s="103"/>
      <c r="L282" s="101"/>
      <c r="M282" s="99" t="s">
        <v>365</v>
      </c>
      <c r="N282" s="99"/>
      <c r="O282" s="99"/>
      <c r="P282" s="99"/>
      <c r="Q282" s="99"/>
      <c r="R282" s="99"/>
      <c r="S282" s="99"/>
      <c r="T282" s="99"/>
      <c r="U282" s="103"/>
    </row>
    <row r="283" spans="1:21" s="97" customFormat="1" ht="18.75" customHeight="1" x14ac:dyDescent="0.4">
      <c r="A283" s="99"/>
      <c r="B283" s="101"/>
      <c r="C283" s="113" t="s">
        <v>323</v>
      </c>
      <c r="D283" s="99"/>
      <c r="E283" s="99"/>
      <c r="F283" s="99"/>
      <c r="G283" s="99"/>
      <c r="H283" s="99"/>
      <c r="I283" s="99"/>
      <c r="J283" s="99"/>
      <c r="K283" s="103"/>
      <c r="L283" s="101"/>
      <c r="M283" s="99" t="s">
        <v>367</v>
      </c>
      <c r="N283" s="99"/>
      <c r="O283" s="99"/>
      <c r="P283" s="99"/>
      <c r="Q283" s="99"/>
      <c r="R283" s="99"/>
      <c r="S283" s="99"/>
      <c r="T283" s="99"/>
      <c r="U283" s="103"/>
    </row>
    <row r="284" spans="1:21" s="97" customFormat="1" ht="18.75" customHeight="1" x14ac:dyDescent="0.4">
      <c r="A284" s="99"/>
      <c r="B284" s="101"/>
      <c r="C284" s="117" t="s">
        <v>366</v>
      </c>
      <c r="D284" s="99"/>
      <c r="E284" s="99"/>
      <c r="F284" s="99"/>
      <c r="G284" s="99"/>
      <c r="H284" s="99"/>
      <c r="I284" s="99"/>
      <c r="J284" s="99"/>
      <c r="K284" s="103"/>
      <c r="L284" s="101"/>
      <c r="M284" s="99" t="s">
        <v>368</v>
      </c>
      <c r="N284" s="99"/>
      <c r="O284" s="99"/>
      <c r="P284" s="99"/>
      <c r="Q284" s="99"/>
      <c r="R284" s="99"/>
      <c r="S284" s="99"/>
      <c r="T284" s="99"/>
      <c r="U284" s="103"/>
    </row>
    <row r="285" spans="1:21" s="97" customFormat="1" ht="18.75" customHeight="1" x14ac:dyDescent="0.4">
      <c r="A285" s="99"/>
      <c r="B285" s="101"/>
      <c r="C285" s="113" t="s">
        <v>324</v>
      </c>
      <c r="D285" s="99"/>
      <c r="E285" s="99"/>
      <c r="F285" s="99"/>
      <c r="G285" s="99"/>
      <c r="H285" s="99"/>
      <c r="I285" s="99"/>
      <c r="J285" s="99"/>
      <c r="K285" s="103"/>
      <c r="L285" s="101"/>
      <c r="N285" s="99"/>
      <c r="O285" s="99"/>
      <c r="P285" s="99"/>
      <c r="Q285" s="99"/>
      <c r="R285" s="99"/>
      <c r="S285" s="99"/>
      <c r="T285" s="99"/>
      <c r="U285" s="103"/>
    </row>
    <row r="286" spans="1:21" s="97" customFormat="1" ht="18.75" customHeight="1" x14ac:dyDescent="0.4">
      <c r="A286" s="99"/>
      <c r="B286" s="107"/>
      <c r="C286" s="116" t="s">
        <v>411</v>
      </c>
      <c r="D286" s="108"/>
      <c r="E286" s="108"/>
      <c r="F286" s="108"/>
      <c r="G286" s="108"/>
      <c r="H286" s="108"/>
      <c r="I286" s="108"/>
      <c r="J286" s="108"/>
      <c r="K286" s="109"/>
      <c r="L286" s="101"/>
      <c r="M286" s="99"/>
      <c r="N286" s="99"/>
      <c r="O286" s="99"/>
      <c r="P286" s="99"/>
      <c r="Q286" s="99"/>
      <c r="R286" s="99"/>
      <c r="S286" s="99"/>
      <c r="T286" s="99"/>
      <c r="U286" s="103"/>
    </row>
    <row r="287" spans="1:21" s="97" customFormat="1" ht="18.75" customHeight="1" x14ac:dyDescent="0.4">
      <c r="A287" s="99"/>
      <c r="B287" s="101" t="s">
        <v>325</v>
      </c>
      <c r="C287" s="99"/>
      <c r="D287" s="99"/>
      <c r="E287" s="99"/>
      <c r="F287" s="99"/>
      <c r="G287" s="99"/>
      <c r="H287" s="99"/>
      <c r="I287" s="99"/>
      <c r="J287" s="99"/>
      <c r="K287" s="99"/>
      <c r="L287" s="101"/>
      <c r="M287" s="99"/>
      <c r="N287" s="99"/>
      <c r="O287" s="99"/>
      <c r="P287" s="99"/>
      <c r="Q287" s="99"/>
      <c r="R287" s="99"/>
      <c r="S287" s="99"/>
      <c r="T287" s="99"/>
      <c r="U287" s="103"/>
    </row>
    <row r="288" spans="1:21" s="97" customFormat="1" ht="18.75" customHeight="1" x14ac:dyDescent="0.4">
      <c r="A288" s="99"/>
      <c r="B288" s="101"/>
      <c r="C288" s="113" t="s">
        <v>412</v>
      </c>
      <c r="D288" s="99"/>
      <c r="E288" s="99"/>
      <c r="F288" s="99"/>
      <c r="G288" s="99"/>
      <c r="H288" s="99"/>
      <c r="I288" s="99"/>
      <c r="J288" s="99"/>
      <c r="K288" s="99"/>
      <c r="L288" s="101"/>
      <c r="M288" s="99"/>
      <c r="N288" s="99"/>
      <c r="O288" s="99"/>
      <c r="P288" s="99"/>
      <c r="Q288" s="99"/>
      <c r="R288" s="99"/>
      <c r="S288" s="99"/>
      <c r="T288" s="99"/>
      <c r="U288" s="103"/>
    </row>
    <row r="289" spans="1:21" s="97" customFormat="1" ht="18.75" customHeight="1" x14ac:dyDescent="0.4">
      <c r="A289" s="99"/>
      <c r="B289" s="101"/>
      <c r="C289" s="113" t="s">
        <v>413</v>
      </c>
      <c r="D289" s="99"/>
      <c r="E289" s="99"/>
      <c r="F289" s="99"/>
      <c r="G289" s="99"/>
      <c r="H289" s="99"/>
      <c r="I289" s="99"/>
      <c r="J289" s="99"/>
      <c r="K289" s="99"/>
      <c r="L289" s="101"/>
      <c r="M289" s="99"/>
      <c r="N289" s="99"/>
      <c r="O289" s="99"/>
      <c r="P289" s="99"/>
      <c r="Q289" s="99"/>
      <c r="R289" s="99"/>
      <c r="S289" s="99"/>
      <c r="T289" s="99"/>
      <c r="U289" s="103"/>
    </row>
    <row r="290" spans="1:21" s="97" customFormat="1" ht="18.75" customHeight="1" x14ac:dyDescent="0.4">
      <c r="A290" s="99"/>
      <c r="B290" s="101"/>
      <c r="C290" s="113" t="s">
        <v>414</v>
      </c>
      <c r="D290" s="99"/>
      <c r="E290" s="99"/>
      <c r="F290" s="99"/>
      <c r="G290" s="99"/>
      <c r="H290" s="99"/>
      <c r="I290" s="99"/>
      <c r="J290" s="99"/>
      <c r="K290" s="99"/>
      <c r="L290" s="101"/>
      <c r="M290" s="99"/>
      <c r="N290" s="99"/>
      <c r="O290" s="99"/>
      <c r="P290" s="99"/>
      <c r="Q290" s="99"/>
      <c r="R290" s="99"/>
      <c r="S290" s="99"/>
      <c r="T290" s="99"/>
      <c r="U290" s="103"/>
    </row>
    <row r="291" spans="1:21" s="97" customFormat="1" ht="18.75" customHeight="1" x14ac:dyDescent="0.4">
      <c r="A291" s="99"/>
      <c r="B291" s="101"/>
      <c r="C291" s="113" t="s">
        <v>415</v>
      </c>
      <c r="D291" s="99"/>
      <c r="E291" s="99"/>
      <c r="F291" s="99"/>
      <c r="G291" s="99"/>
      <c r="H291" s="99"/>
      <c r="I291" s="99"/>
      <c r="J291" s="99"/>
      <c r="K291" s="99"/>
      <c r="L291" s="101"/>
      <c r="M291" s="99"/>
      <c r="N291" s="99"/>
      <c r="O291" s="99"/>
      <c r="P291" s="99"/>
      <c r="Q291" s="99"/>
      <c r="R291" s="99"/>
      <c r="S291" s="99"/>
      <c r="T291" s="99"/>
      <c r="U291" s="103"/>
    </row>
    <row r="292" spans="1:21" s="97" customFormat="1" ht="18.75" customHeight="1" x14ac:dyDescent="0.4">
      <c r="A292" s="99"/>
      <c r="B292" s="101"/>
      <c r="C292" s="113" t="s">
        <v>416</v>
      </c>
      <c r="D292" s="99"/>
      <c r="E292" s="99"/>
      <c r="F292" s="99"/>
      <c r="G292" s="99"/>
      <c r="H292" s="99"/>
      <c r="I292" s="99"/>
      <c r="J292" s="99"/>
      <c r="K292" s="99"/>
      <c r="L292" s="101"/>
      <c r="M292" s="99"/>
      <c r="N292" s="99"/>
      <c r="O292" s="99"/>
      <c r="P292" s="99"/>
      <c r="Q292" s="99"/>
      <c r="R292" s="99"/>
      <c r="S292" s="99"/>
      <c r="T292" s="99"/>
      <c r="U292" s="103"/>
    </row>
    <row r="293" spans="1:21" s="97" customFormat="1" ht="18.75" customHeight="1" x14ac:dyDescent="0.4">
      <c r="A293" s="99"/>
      <c r="B293" s="107"/>
      <c r="C293" s="118" t="s">
        <v>417</v>
      </c>
      <c r="D293" s="108"/>
      <c r="E293" s="108"/>
      <c r="F293" s="108"/>
      <c r="G293" s="108"/>
      <c r="H293" s="108"/>
      <c r="I293" s="108"/>
      <c r="J293" s="108"/>
      <c r="K293" s="109"/>
      <c r="L293" s="107"/>
      <c r="M293" s="108"/>
      <c r="N293" s="108"/>
      <c r="O293" s="108"/>
      <c r="P293" s="108"/>
      <c r="Q293" s="108"/>
      <c r="R293" s="108"/>
      <c r="S293" s="108"/>
      <c r="T293" s="108"/>
      <c r="U293" s="109"/>
    </row>
    <row r="294" spans="1:21" s="97" customFormat="1" ht="18.75" customHeight="1" x14ac:dyDescent="0.4">
      <c r="A294" s="99"/>
      <c r="B294" s="99"/>
      <c r="C294" s="99"/>
      <c r="D294" s="99"/>
      <c r="E294" s="99"/>
      <c r="F294" s="99"/>
      <c r="G294" s="99"/>
      <c r="H294" s="99"/>
      <c r="I294" s="99"/>
      <c r="J294" s="99"/>
      <c r="K294" s="99"/>
      <c r="L294" s="99"/>
      <c r="M294" s="99"/>
      <c r="N294" s="99"/>
      <c r="O294" s="99"/>
      <c r="P294" s="99"/>
      <c r="Q294" s="99"/>
      <c r="R294" s="99"/>
      <c r="S294" s="99"/>
      <c r="T294" s="99"/>
      <c r="U294" s="99"/>
    </row>
    <row r="295" spans="1:21" s="97" customFormat="1" ht="18.75" customHeight="1" x14ac:dyDescent="0.4">
      <c r="A295" s="99"/>
      <c r="B295" s="416" t="s">
        <v>329</v>
      </c>
      <c r="C295" s="417"/>
      <c r="D295" s="417"/>
      <c r="E295" s="417"/>
      <c r="F295" s="417"/>
      <c r="G295" s="417"/>
      <c r="H295" s="417"/>
      <c r="I295" s="417"/>
      <c r="J295" s="417"/>
      <c r="K295" s="417"/>
      <c r="L295" s="417"/>
      <c r="M295" s="417"/>
      <c r="N295" s="417"/>
      <c r="O295" s="417"/>
      <c r="P295" s="417"/>
      <c r="Q295" s="417"/>
      <c r="R295" s="417"/>
      <c r="S295" s="417"/>
      <c r="T295" s="417"/>
      <c r="U295" s="418"/>
    </row>
    <row r="296" spans="1:21" s="97" customFormat="1" ht="18.75" customHeight="1" x14ac:dyDescent="0.4">
      <c r="A296" s="99"/>
      <c r="B296" s="101"/>
      <c r="C296" s="99"/>
      <c r="D296" s="99"/>
      <c r="E296" s="99"/>
      <c r="F296" s="99"/>
      <c r="G296" s="99"/>
      <c r="H296" s="99"/>
      <c r="I296" s="99"/>
      <c r="J296" s="99"/>
      <c r="K296" s="99"/>
      <c r="L296" s="99"/>
      <c r="M296" s="99"/>
      <c r="N296" s="99"/>
      <c r="O296" s="99"/>
      <c r="P296" s="99"/>
      <c r="Q296" s="99"/>
      <c r="R296" s="99"/>
      <c r="S296" s="99"/>
      <c r="T296" s="99"/>
      <c r="U296" s="103"/>
    </row>
    <row r="297" spans="1:21" s="97" customFormat="1" ht="18.75" customHeight="1" x14ac:dyDescent="0.4">
      <c r="A297" s="99"/>
      <c r="B297" s="101"/>
      <c r="C297" s="99"/>
      <c r="D297" s="99"/>
      <c r="E297" s="99"/>
      <c r="F297" s="99"/>
      <c r="G297" s="99"/>
      <c r="H297" s="99"/>
      <c r="I297" s="99"/>
      <c r="J297" s="99"/>
      <c r="K297" s="99"/>
      <c r="L297" s="99"/>
      <c r="M297" s="99"/>
      <c r="N297" s="99"/>
      <c r="O297" s="99"/>
      <c r="P297" s="99"/>
      <c r="Q297" s="99"/>
      <c r="R297" s="99"/>
      <c r="S297" s="99"/>
      <c r="T297" s="99"/>
      <c r="U297" s="103"/>
    </row>
    <row r="298" spans="1:21" s="97" customFormat="1" ht="18.75" customHeight="1" x14ac:dyDescent="0.4">
      <c r="A298" s="99"/>
      <c r="B298" s="101"/>
      <c r="C298" s="104" t="s">
        <v>330</v>
      </c>
      <c r="D298" s="99"/>
      <c r="E298" s="99"/>
      <c r="F298" s="99"/>
      <c r="G298" s="99"/>
      <c r="H298" s="99"/>
      <c r="I298" s="99"/>
      <c r="J298" s="99"/>
      <c r="K298" s="99"/>
      <c r="L298" s="99"/>
      <c r="M298" s="99"/>
      <c r="N298" s="99"/>
      <c r="O298" s="99"/>
      <c r="P298" s="99"/>
      <c r="Q298" s="99"/>
      <c r="R298" s="99"/>
      <c r="S298" s="99"/>
      <c r="T298" s="99"/>
      <c r="U298" s="103"/>
    </row>
    <row r="299" spans="1:21" s="97" customFormat="1" ht="18.75" customHeight="1" x14ac:dyDescent="0.4">
      <c r="A299" s="99"/>
      <c r="B299" s="101"/>
      <c r="C299" s="99" t="s">
        <v>418</v>
      </c>
      <c r="D299" s="99"/>
      <c r="E299" s="99"/>
      <c r="F299" s="99"/>
      <c r="G299" s="99"/>
      <c r="H299" s="99"/>
      <c r="I299" s="99"/>
      <c r="J299" s="99"/>
      <c r="K299" s="99"/>
      <c r="L299" s="99"/>
      <c r="M299" s="99"/>
      <c r="N299" s="99"/>
      <c r="O299" s="99"/>
      <c r="P299" s="99"/>
      <c r="Q299" s="99"/>
      <c r="R299" s="99"/>
      <c r="S299" s="99"/>
      <c r="T299" s="99"/>
      <c r="U299" s="103"/>
    </row>
    <row r="300" spans="1:21" s="97" customFormat="1" ht="18.75" customHeight="1" x14ac:dyDescent="0.4">
      <c r="A300" s="99"/>
      <c r="B300" s="101"/>
      <c r="C300" s="419" t="s">
        <v>419</v>
      </c>
      <c r="D300" s="419"/>
      <c r="E300" s="419"/>
      <c r="F300" s="419"/>
      <c r="G300" s="419"/>
      <c r="H300" s="419"/>
      <c r="I300" s="419"/>
      <c r="J300" s="419"/>
      <c r="K300" s="419"/>
      <c r="L300" s="419"/>
      <c r="M300" s="419"/>
      <c r="N300" s="419"/>
      <c r="O300" s="419"/>
      <c r="P300" s="419"/>
      <c r="Q300" s="419"/>
      <c r="R300" s="419"/>
      <c r="S300" s="419"/>
      <c r="T300" s="419"/>
      <c r="U300" s="420"/>
    </row>
    <row r="301" spans="1:21" s="97" customFormat="1" ht="18.75" customHeight="1" x14ac:dyDescent="0.4">
      <c r="A301" s="99"/>
      <c r="B301" s="101"/>
      <c r="C301" s="104" t="s">
        <v>331</v>
      </c>
      <c r="D301" s="99"/>
      <c r="E301" s="99"/>
      <c r="F301" s="99"/>
      <c r="G301" s="99"/>
      <c r="H301" s="99"/>
      <c r="I301" s="99"/>
      <c r="J301" s="99"/>
      <c r="K301" s="99"/>
      <c r="L301" s="99"/>
      <c r="M301" s="99"/>
      <c r="N301" s="99"/>
      <c r="O301" s="99"/>
      <c r="P301" s="99"/>
      <c r="Q301" s="99"/>
      <c r="R301" s="99"/>
      <c r="S301" s="99"/>
      <c r="T301" s="99"/>
      <c r="U301" s="103"/>
    </row>
    <row r="302" spans="1:21" s="97" customFormat="1" ht="18.75" customHeight="1" x14ac:dyDescent="0.4">
      <c r="A302" s="99"/>
      <c r="B302" s="101"/>
      <c r="C302" s="421" t="s">
        <v>420</v>
      </c>
      <c r="D302" s="421"/>
      <c r="E302" s="421"/>
      <c r="F302" s="421"/>
      <c r="G302" s="421"/>
      <c r="H302" s="421"/>
      <c r="I302" s="421"/>
      <c r="J302" s="421"/>
      <c r="K302" s="421"/>
      <c r="L302" s="421"/>
      <c r="M302" s="421"/>
      <c r="N302" s="421"/>
      <c r="O302" s="421"/>
      <c r="P302" s="421"/>
      <c r="Q302" s="421"/>
      <c r="R302" s="421"/>
      <c r="S302" s="421"/>
      <c r="T302" s="421"/>
      <c r="U302" s="422"/>
    </row>
    <row r="303" spans="1:21" s="97" customFormat="1" ht="18.75" customHeight="1" x14ac:dyDescent="0.4">
      <c r="A303" s="99"/>
      <c r="B303" s="101"/>
      <c r="C303" s="421" t="s">
        <v>421</v>
      </c>
      <c r="D303" s="421"/>
      <c r="E303" s="421"/>
      <c r="F303" s="421"/>
      <c r="G303" s="421"/>
      <c r="H303" s="421"/>
      <c r="I303" s="421"/>
      <c r="J303" s="421"/>
      <c r="K303" s="421"/>
      <c r="L303" s="421"/>
      <c r="M303" s="421"/>
      <c r="N303" s="421"/>
      <c r="O303" s="421"/>
      <c r="P303" s="421"/>
      <c r="Q303" s="421"/>
      <c r="R303" s="421"/>
      <c r="S303" s="421"/>
      <c r="T303" s="421"/>
      <c r="U303" s="422"/>
    </row>
    <row r="304" spans="1:21" s="97" customFormat="1" ht="18.75" customHeight="1" x14ac:dyDescent="0.4">
      <c r="A304" s="99"/>
      <c r="B304" s="107"/>
      <c r="C304" s="421"/>
      <c r="D304" s="421"/>
      <c r="E304" s="421"/>
      <c r="F304" s="421"/>
      <c r="G304" s="421"/>
      <c r="H304" s="421"/>
      <c r="I304" s="421"/>
      <c r="J304" s="421"/>
      <c r="K304" s="421"/>
      <c r="L304" s="421"/>
      <c r="M304" s="421"/>
      <c r="N304" s="421"/>
      <c r="O304" s="421"/>
      <c r="P304" s="421"/>
      <c r="Q304" s="421"/>
      <c r="R304" s="421"/>
      <c r="S304" s="421"/>
      <c r="T304" s="421"/>
      <c r="U304" s="422"/>
    </row>
    <row r="305" spans="1:21" s="97" customFormat="1" ht="18.75" customHeight="1" x14ac:dyDescent="0.4">
      <c r="A305" s="99"/>
      <c r="B305" s="410" t="s">
        <v>332</v>
      </c>
      <c r="C305" s="410"/>
      <c r="D305" s="410"/>
      <c r="E305" s="412" t="s">
        <v>369</v>
      </c>
      <c r="F305" s="412"/>
      <c r="G305" s="412"/>
      <c r="H305" s="412"/>
      <c r="I305" s="412"/>
      <c r="J305" s="412"/>
      <c r="K305" s="412"/>
      <c r="L305" s="412"/>
      <c r="M305" s="410" t="s">
        <v>333</v>
      </c>
      <c r="N305" s="410"/>
      <c r="O305" s="410"/>
      <c r="P305" s="412" t="s">
        <v>370</v>
      </c>
      <c r="Q305" s="412"/>
      <c r="R305" s="412"/>
      <c r="S305" s="414"/>
      <c r="T305" s="106"/>
      <c r="U305" s="102"/>
    </row>
    <row r="306" spans="1:21" s="97" customFormat="1" ht="18.75" customHeight="1" x14ac:dyDescent="0.4">
      <c r="A306" s="99"/>
      <c r="B306" s="411"/>
      <c r="C306" s="411"/>
      <c r="D306" s="411"/>
      <c r="E306" s="413"/>
      <c r="F306" s="413"/>
      <c r="G306" s="413"/>
      <c r="H306" s="413"/>
      <c r="I306" s="413"/>
      <c r="J306" s="413"/>
      <c r="K306" s="413"/>
      <c r="L306" s="413"/>
      <c r="M306" s="411"/>
      <c r="N306" s="411"/>
      <c r="O306" s="411"/>
      <c r="P306" s="413"/>
      <c r="Q306" s="413"/>
      <c r="R306" s="413"/>
      <c r="S306" s="415"/>
      <c r="T306" s="108"/>
      <c r="U306" s="109"/>
    </row>
    <row r="307" spans="1:21" s="97" customFormat="1" ht="18.75" customHeight="1" x14ac:dyDescent="0.4">
      <c r="A307" s="99"/>
      <c r="B307" s="99"/>
      <c r="C307" s="99"/>
      <c r="D307" s="99"/>
      <c r="E307" s="99"/>
      <c r="F307" s="99"/>
      <c r="G307" s="99"/>
      <c r="H307" s="99"/>
      <c r="I307" s="99"/>
      <c r="J307" s="99"/>
      <c r="K307" s="99"/>
      <c r="L307" s="99"/>
      <c r="M307" s="99"/>
      <c r="N307" s="99"/>
      <c r="O307" s="99"/>
      <c r="P307" s="99"/>
      <c r="Q307" s="99"/>
      <c r="R307" s="99"/>
      <c r="S307" s="99"/>
      <c r="T307" s="99"/>
      <c r="U307" s="99"/>
    </row>
    <row r="308" spans="1:21" ht="19.5" customHeight="1" x14ac:dyDescent="0.4"/>
    <row r="309" spans="1:21" ht="19.5" customHeight="1" x14ac:dyDescent="0.4"/>
    <row r="310" spans="1:21" ht="19.5" customHeight="1" x14ac:dyDescent="0.4"/>
    <row r="311" spans="1:21" ht="19.5" customHeight="1" x14ac:dyDescent="0.4"/>
    <row r="312" spans="1:21" ht="19.5" customHeight="1" x14ac:dyDescent="0.4"/>
    <row r="313" spans="1:21" ht="19.5" customHeight="1" x14ac:dyDescent="0.4"/>
    <row r="314" spans="1:21" ht="27.75" customHeight="1" x14ac:dyDescent="0.4"/>
    <row r="315" spans="1:21" ht="27.75" customHeight="1" x14ac:dyDescent="0.4"/>
    <row r="316" spans="1:21" ht="27.75" customHeight="1" x14ac:dyDescent="0.4"/>
    <row r="317" spans="1:21" ht="27.75" customHeight="1" x14ac:dyDescent="0.4"/>
    <row r="318" spans="1:21" ht="27.75" customHeight="1" x14ac:dyDescent="0.4"/>
    <row r="319" spans="1:21" ht="27.75" customHeight="1" x14ac:dyDescent="0.4"/>
    <row r="320" spans="1:21" ht="27.75" customHeight="1" x14ac:dyDescent="0.4"/>
    <row r="321" ht="27.75" customHeight="1" x14ac:dyDescent="0.4"/>
    <row r="322" ht="27.75" customHeight="1" x14ac:dyDescent="0.4"/>
    <row r="323" ht="27.75" customHeight="1" x14ac:dyDescent="0.4"/>
    <row r="324" ht="27.75" customHeight="1" x14ac:dyDescent="0.4"/>
    <row r="325" ht="27.75" customHeight="1" x14ac:dyDescent="0.4"/>
    <row r="326" ht="27.75" customHeight="1" x14ac:dyDescent="0.4"/>
    <row r="327" ht="27.75" customHeight="1" x14ac:dyDescent="0.4"/>
    <row r="328" ht="27.75" customHeight="1" x14ac:dyDescent="0.4"/>
    <row r="329" ht="27.75" customHeight="1" x14ac:dyDescent="0.4"/>
    <row r="330" ht="27.75" customHeight="1" x14ac:dyDescent="0.4"/>
    <row r="331" ht="27.75" customHeight="1" x14ac:dyDescent="0.4"/>
    <row r="332" ht="27.75" customHeight="1" x14ac:dyDescent="0.4"/>
    <row r="333" ht="27.75" customHeight="1" x14ac:dyDescent="0.4"/>
    <row r="334" ht="27.75" customHeight="1" x14ac:dyDescent="0.4"/>
    <row r="335" ht="27.75" customHeight="1" x14ac:dyDescent="0.4"/>
    <row r="336" ht="27.75" customHeight="1" x14ac:dyDescent="0.4"/>
    <row r="337" ht="27.75" customHeight="1" x14ac:dyDescent="0.4"/>
  </sheetData>
  <mergeCells count="508">
    <mergeCell ref="B305:D306"/>
    <mergeCell ref="E305:L306"/>
    <mergeCell ref="M305:O306"/>
    <mergeCell ref="P305:S306"/>
    <mergeCell ref="B270:C270"/>
    <mergeCell ref="D270:I270"/>
    <mergeCell ref="L270:N270"/>
    <mergeCell ref="O270:U270"/>
    <mergeCell ref="B272:U272"/>
    <mergeCell ref="B295:U295"/>
    <mergeCell ref="C300:U300"/>
    <mergeCell ref="C302:U302"/>
    <mergeCell ref="C303:U303"/>
    <mergeCell ref="C304:U304"/>
    <mergeCell ref="B266:S266"/>
    <mergeCell ref="B268:C268"/>
    <mergeCell ref="D268:I268"/>
    <mergeCell ref="L268:N268"/>
    <mergeCell ref="O268:U268"/>
    <mergeCell ref="B269:C269"/>
    <mergeCell ref="D269:I269"/>
    <mergeCell ref="L269:N269"/>
    <mergeCell ref="O269:U269"/>
    <mergeCell ref="B255:D255"/>
    <mergeCell ref="B256:D256"/>
    <mergeCell ref="B257:D260"/>
    <mergeCell ref="E257:E258"/>
    <mergeCell ref="F257:U257"/>
    <mergeCell ref="H258:U258"/>
    <mergeCell ref="E259:E260"/>
    <mergeCell ref="F259:U259"/>
    <mergeCell ref="F260:I260"/>
    <mergeCell ref="J260:U260"/>
    <mergeCell ref="H245:P245"/>
    <mergeCell ref="Q245:R245"/>
    <mergeCell ref="G249:H249"/>
    <mergeCell ref="A251:B251"/>
    <mergeCell ref="A252:U253"/>
    <mergeCell ref="B254:D254"/>
    <mergeCell ref="F242:G242"/>
    <mergeCell ref="H242:P242"/>
    <mergeCell ref="Q242:R242"/>
    <mergeCell ref="H243:P243"/>
    <mergeCell ref="Q243:R243"/>
    <mergeCell ref="H244:P244"/>
    <mergeCell ref="Q244:R244"/>
    <mergeCell ref="A216:A221"/>
    <mergeCell ref="B217:B218"/>
    <mergeCell ref="C217:C218"/>
    <mergeCell ref="D217:J218"/>
    <mergeCell ref="K217:U217"/>
    <mergeCell ref="A237:A240"/>
    <mergeCell ref="B238:B239"/>
    <mergeCell ref="C238:C239"/>
    <mergeCell ref="D238:J239"/>
    <mergeCell ref="K238:U238"/>
    <mergeCell ref="K239:U239"/>
    <mergeCell ref="D240:J240"/>
    <mergeCell ref="K240:U240"/>
    <mergeCell ref="K232:U232"/>
    <mergeCell ref="A233:A236"/>
    <mergeCell ref="B234:B235"/>
    <mergeCell ref="C234:C235"/>
    <mergeCell ref="D234:J235"/>
    <mergeCell ref="K234:U234"/>
    <mergeCell ref="K235:U235"/>
    <mergeCell ref="D236:J236"/>
    <mergeCell ref="K236:U236"/>
    <mergeCell ref="A228:A232"/>
    <mergeCell ref="B229:B230"/>
    <mergeCell ref="D221:J221"/>
    <mergeCell ref="K221:U221"/>
    <mergeCell ref="K214:U214"/>
    <mergeCell ref="B213:B214"/>
    <mergeCell ref="C213:C214"/>
    <mergeCell ref="D213:J214"/>
    <mergeCell ref="K213:U213"/>
    <mergeCell ref="C219:C220"/>
    <mergeCell ref="D219:J220"/>
    <mergeCell ref="K219:U219"/>
    <mergeCell ref="K220:U220"/>
    <mergeCell ref="D215:J215"/>
    <mergeCell ref="K215:U215"/>
    <mergeCell ref="K218:U218"/>
    <mergeCell ref="B219:B220"/>
    <mergeCell ref="C231:C232"/>
    <mergeCell ref="D231:J232"/>
    <mergeCell ref="K231:U231"/>
    <mergeCell ref="A222:A227"/>
    <mergeCell ref="B223:B226"/>
    <mergeCell ref="C223:C226"/>
    <mergeCell ref="D223:J226"/>
    <mergeCell ref="K223:U223"/>
    <mergeCell ref="K224:U224"/>
    <mergeCell ref="K225:U225"/>
    <mergeCell ref="K226:U226"/>
    <mergeCell ref="D227:J227"/>
    <mergeCell ref="K227:U227"/>
    <mergeCell ref="C229:C230"/>
    <mergeCell ref="D229:J230"/>
    <mergeCell ref="K229:U229"/>
    <mergeCell ref="K230:U230"/>
    <mergeCell ref="B231:B232"/>
    <mergeCell ref="A203:A209"/>
    <mergeCell ref="B204:B205"/>
    <mergeCell ref="C204:C205"/>
    <mergeCell ref="D204:J205"/>
    <mergeCell ref="K204:U204"/>
    <mergeCell ref="K205:U205"/>
    <mergeCell ref="B206:B207"/>
    <mergeCell ref="C206:C207"/>
    <mergeCell ref="D206:J207"/>
    <mergeCell ref="K206:U206"/>
    <mergeCell ref="K207:U207"/>
    <mergeCell ref="B208:B209"/>
    <mergeCell ref="C208:C209"/>
    <mergeCell ref="D208:J209"/>
    <mergeCell ref="K208:U208"/>
    <mergeCell ref="K209:U209"/>
    <mergeCell ref="A210:A215"/>
    <mergeCell ref="B211:B212"/>
    <mergeCell ref="C211:C212"/>
    <mergeCell ref="D211:J212"/>
    <mergeCell ref="K211:U211"/>
    <mergeCell ref="K212:U212"/>
    <mergeCell ref="H188:P188"/>
    <mergeCell ref="Q188:R188"/>
    <mergeCell ref="G191:H191"/>
    <mergeCell ref="A193:U195"/>
    <mergeCell ref="A196:A202"/>
    <mergeCell ref="B197:B198"/>
    <mergeCell ref="C197:C198"/>
    <mergeCell ref="D197:J198"/>
    <mergeCell ref="K197:U197"/>
    <mergeCell ref="K198:U198"/>
    <mergeCell ref="B199:B200"/>
    <mergeCell ref="C199:C200"/>
    <mergeCell ref="D199:J200"/>
    <mergeCell ref="K199:U199"/>
    <mergeCell ref="K200:U200"/>
    <mergeCell ref="B201:B202"/>
    <mergeCell ref="C201:C202"/>
    <mergeCell ref="D201:J202"/>
    <mergeCell ref="K201:U201"/>
    <mergeCell ref="K202:U202"/>
    <mergeCell ref="H185:P185"/>
    <mergeCell ref="Q185:R185"/>
    <mergeCell ref="H186:P186"/>
    <mergeCell ref="Q186:R186"/>
    <mergeCell ref="S186:T186"/>
    <mergeCell ref="H187:P187"/>
    <mergeCell ref="Q187:R187"/>
    <mergeCell ref="K181:U181"/>
    <mergeCell ref="B182:B183"/>
    <mergeCell ref="C182:C183"/>
    <mergeCell ref="D182:J183"/>
    <mergeCell ref="K182:U182"/>
    <mergeCell ref="K183:U183"/>
    <mergeCell ref="A177:A183"/>
    <mergeCell ref="B178:B179"/>
    <mergeCell ref="C178:C179"/>
    <mergeCell ref="D178:J179"/>
    <mergeCell ref="K178:U178"/>
    <mergeCell ref="K179:U179"/>
    <mergeCell ref="B180:B181"/>
    <mergeCell ref="C180:C181"/>
    <mergeCell ref="D180:J181"/>
    <mergeCell ref="K180:U180"/>
    <mergeCell ref="C177:J177"/>
    <mergeCell ref="K174:U174"/>
    <mergeCell ref="B175:B176"/>
    <mergeCell ref="C175:C176"/>
    <mergeCell ref="D175:J176"/>
    <mergeCell ref="K175:U175"/>
    <mergeCell ref="K176:U176"/>
    <mergeCell ref="A170:A176"/>
    <mergeCell ref="B171:B172"/>
    <mergeCell ref="C171:C172"/>
    <mergeCell ref="D171:J172"/>
    <mergeCell ref="K171:U171"/>
    <mergeCell ref="K172:U172"/>
    <mergeCell ref="B173:B174"/>
    <mergeCell ref="C173:C174"/>
    <mergeCell ref="D173:J174"/>
    <mergeCell ref="K173:U173"/>
    <mergeCell ref="C170:J170"/>
    <mergeCell ref="B168:B169"/>
    <mergeCell ref="C168:C169"/>
    <mergeCell ref="D168:J169"/>
    <mergeCell ref="K168:U168"/>
    <mergeCell ref="K169:U169"/>
    <mergeCell ref="A163:A169"/>
    <mergeCell ref="B164:B165"/>
    <mergeCell ref="C164:C165"/>
    <mergeCell ref="D164:J165"/>
    <mergeCell ref="K164:U164"/>
    <mergeCell ref="K165:U165"/>
    <mergeCell ref="B166:B167"/>
    <mergeCell ref="C166:C167"/>
    <mergeCell ref="D166:J167"/>
    <mergeCell ref="K166:U166"/>
    <mergeCell ref="C163:J163"/>
    <mergeCell ref="B149:B150"/>
    <mergeCell ref="C149:C150"/>
    <mergeCell ref="D149:J150"/>
    <mergeCell ref="K149:U149"/>
    <mergeCell ref="C146:J146"/>
    <mergeCell ref="A152:A157"/>
    <mergeCell ref="B153:B154"/>
    <mergeCell ref="C153:C154"/>
    <mergeCell ref="K167:U167"/>
    <mergeCell ref="C147:C148"/>
    <mergeCell ref="D147:J148"/>
    <mergeCell ref="K147:U147"/>
    <mergeCell ref="D157:J157"/>
    <mergeCell ref="K157:U157"/>
    <mergeCell ref="K150:U150"/>
    <mergeCell ref="C155:C156"/>
    <mergeCell ref="D155:J156"/>
    <mergeCell ref="K155:U155"/>
    <mergeCell ref="K156:U156"/>
    <mergeCell ref="D151:J151"/>
    <mergeCell ref="K151:U151"/>
    <mergeCell ref="C152:J152"/>
    <mergeCell ref="K148:U148"/>
    <mergeCell ref="A158:A162"/>
    <mergeCell ref="D159:J159"/>
    <mergeCell ref="K159:U159"/>
    <mergeCell ref="B160:B161"/>
    <mergeCell ref="C160:C161"/>
    <mergeCell ref="D160:J161"/>
    <mergeCell ref="K160:U160"/>
    <mergeCell ref="K161:U161"/>
    <mergeCell ref="D162:J162"/>
    <mergeCell ref="K162:U162"/>
    <mergeCell ref="C158:J158"/>
    <mergeCell ref="D153:J154"/>
    <mergeCell ref="K153:U153"/>
    <mergeCell ref="K154:U154"/>
    <mergeCell ref="B155:B156"/>
    <mergeCell ref="A138:A145"/>
    <mergeCell ref="B139:B140"/>
    <mergeCell ref="C139:C140"/>
    <mergeCell ref="D139:J140"/>
    <mergeCell ref="K139:U139"/>
    <mergeCell ref="K140:U140"/>
    <mergeCell ref="B141:B143"/>
    <mergeCell ref="C141:C143"/>
    <mergeCell ref="D141:J143"/>
    <mergeCell ref="K141:U141"/>
    <mergeCell ref="C138:J138"/>
    <mergeCell ref="K142:U142"/>
    <mergeCell ref="K143:U143"/>
    <mergeCell ref="B144:B145"/>
    <mergeCell ref="C144:C145"/>
    <mergeCell ref="D144:J145"/>
    <mergeCell ref="K144:U144"/>
    <mergeCell ref="K145:U145"/>
    <mergeCell ref="A146:A151"/>
    <mergeCell ref="B147:B148"/>
    <mergeCell ref="K135:U135"/>
    <mergeCell ref="B136:B137"/>
    <mergeCell ref="C136:C137"/>
    <mergeCell ref="D136:J137"/>
    <mergeCell ref="K136:U136"/>
    <mergeCell ref="K137:U137"/>
    <mergeCell ref="A131:A137"/>
    <mergeCell ref="B132:B133"/>
    <mergeCell ref="C132:C133"/>
    <mergeCell ref="D132:J133"/>
    <mergeCell ref="K132:U132"/>
    <mergeCell ref="K133:U133"/>
    <mergeCell ref="B134:B135"/>
    <mergeCell ref="C134:C135"/>
    <mergeCell ref="D134:J135"/>
    <mergeCell ref="K134:U134"/>
    <mergeCell ref="C131:J131"/>
    <mergeCell ref="C124:S124"/>
    <mergeCell ref="T124:U124"/>
    <mergeCell ref="G127:H127"/>
    <mergeCell ref="A129:U130"/>
    <mergeCell ref="A119:B120"/>
    <mergeCell ref="C119:S120"/>
    <mergeCell ref="T119:U120"/>
    <mergeCell ref="C121:S121"/>
    <mergeCell ref="T121:U121"/>
    <mergeCell ref="C122:S122"/>
    <mergeCell ref="T122:U122"/>
    <mergeCell ref="D116:G116"/>
    <mergeCell ref="H116:L116"/>
    <mergeCell ref="M116:Q116"/>
    <mergeCell ref="R116:U116"/>
    <mergeCell ref="D117:G117"/>
    <mergeCell ref="H117:L117"/>
    <mergeCell ref="M117:Q117"/>
    <mergeCell ref="R117:U117"/>
    <mergeCell ref="C123:S123"/>
    <mergeCell ref="T123:U123"/>
    <mergeCell ref="G113:H113"/>
    <mergeCell ref="I114:J114"/>
    <mergeCell ref="N114:O114"/>
    <mergeCell ref="D115:G115"/>
    <mergeCell ref="H115:L115"/>
    <mergeCell ref="M115:Q115"/>
    <mergeCell ref="C109:D109"/>
    <mergeCell ref="F109:G109"/>
    <mergeCell ref="M109:S109"/>
    <mergeCell ref="R115:U115"/>
    <mergeCell ref="T109:U109"/>
    <mergeCell ref="C110:D110"/>
    <mergeCell ref="F110:G110"/>
    <mergeCell ref="K110:O111"/>
    <mergeCell ref="P110:R111"/>
    <mergeCell ref="C111:D111"/>
    <mergeCell ref="F111:G111"/>
    <mergeCell ref="C107:D107"/>
    <mergeCell ref="F107:G107"/>
    <mergeCell ref="M107:S107"/>
    <mergeCell ref="T107:U107"/>
    <mergeCell ref="C108:D108"/>
    <mergeCell ref="F108:G108"/>
    <mergeCell ref="M108:S108"/>
    <mergeCell ref="T108:U108"/>
    <mergeCell ref="C105:D105"/>
    <mergeCell ref="F105:G105"/>
    <mergeCell ref="M105:S105"/>
    <mergeCell ref="T105:U105"/>
    <mergeCell ref="C106:D106"/>
    <mergeCell ref="F106:G106"/>
    <mergeCell ref="M106:S106"/>
    <mergeCell ref="T106:U106"/>
    <mergeCell ref="C103:D103"/>
    <mergeCell ref="F103:G103"/>
    <mergeCell ref="M103:S103"/>
    <mergeCell ref="T103:U103"/>
    <mergeCell ref="C104:D104"/>
    <mergeCell ref="F104:G104"/>
    <mergeCell ref="M104:S104"/>
    <mergeCell ref="T104:U104"/>
    <mergeCell ref="F100:G100"/>
    <mergeCell ref="C101:D101"/>
    <mergeCell ref="F101:G101"/>
    <mergeCell ref="T101:U101"/>
    <mergeCell ref="C102:D102"/>
    <mergeCell ref="F102:G102"/>
    <mergeCell ref="M102:S102"/>
    <mergeCell ref="T102:U102"/>
    <mergeCell ref="A93:U93"/>
    <mergeCell ref="G95:H95"/>
    <mergeCell ref="G97:H97"/>
    <mergeCell ref="K97:M97"/>
    <mergeCell ref="C98:E98"/>
    <mergeCell ref="F98:H98"/>
    <mergeCell ref="K98:S101"/>
    <mergeCell ref="C99:D99"/>
    <mergeCell ref="F99:G99"/>
    <mergeCell ref="C100:D100"/>
    <mergeCell ref="K72:S74"/>
    <mergeCell ref="T72:T74"/>
    <mergeCell ref="U72:U73"/>
    <mergeCell ref="B74:G74"/>
    <mergeCell ref="B75:G75"/>
    <mergeCell ref="B84:G84"/>
    <mergeCell ref="K85:U85"/>
    <mergeCell ref="B86:G86"/>
    <mergeCell ref="K86:Q88"/>
    <mergeCell ref="S86:U88"/>
    <mergeCell ref="B87:G87"/>
    <mergeCell ref="B88:G88"/>
    <mergeCell ref="B80:G80"/>
    <mergeCell ref="K80:L80"/>
    <mergeCell ref="B81:G81"/>
    <mergeCell ref="K81:L81"/>
    <mergeCell ref="K82:L82"/>
    <mergeCell ref="B83:G83"/>
    <mergeCell ref="T66:T67"/>
    <mergeCell ref="B68:G68"/>
    <mergeCell ref="K68:S68"/>
    <mergeCell ref="B69:G69"/>
    <mergeCell ref="P69:U69"/>
    <mergeCell ref="B71:G71"/>
    <mergeCell ref="K71:U71"/>
    <mergeCell ref="B62:I62"/>
    <mergeCell ref="L62:T62"/>
    <mergeCell ref="B63:I63"/>
    <mergeCell ref="K63:S64"/>
    <mergeCell ref="T63:T64"/>
    <mergeCell ref="I64:I87"/>
    <mergeCell ref="B65:G65"/>
    <mergeCell ref="L65:T65"/>
    <mergeCell ref="B66:G66"/>
    <mergeCell ref="K66:S67"/>
    <mergeCell ref="B77:G77"/>
    <mergeCell ref="K77:L77"/>
    <mergeCell ref="M77:U77"/>
    <mergeCell ref="B78:G78"/>
    <mergeCell ref="K78:L78"/>
    <mergeCell ref="K79:L79"/>
    <mergeCell ref="B72:G72"/>
    <mergeCell ref="B54:G55"/>
    <mergeCell ref="H54:H55"/>
    <mergeCell ref="I54:I60"/>
    <mergeCell ref="K54:S54"/>
    <mergeCell ref="K55:S55"/>
    <mergeCell ref="B56:G57"/>
    <mergeCell ref="H56:H57"/>
    <mergeCell ref="L56:T56"/>
    <mergeCell ref="K57:S58"/>
    <mergeCell ref="T57:T58"/>
    <mergeCell ref="B58:G59"/>
    <mergeCell ref="H58:H59"/>
    <mergeCell ref="L59:T59"/>
    <mergeCell ref="B60:G61"/>
    <mergeCell ref="H60:H61"/>
    <mergeCell ref="K60:S61"/>
    <mergeCell ref="T60:T61"/>
    <mergeCell ref="B43:I43"/>
    <mergeCell ref="K43:U43"/>
    <mergeCell ref="B44:G44"/>
    <mergeCell ref="I44:I50"/>
    <mergeCell ref="L44:T44"/>
    <mergeCell ref="U44:U67"/>
    <mergeCell ref="B45:G45"/>
    <mergeCell ref="K45:S45"/>
    <mergeCell ref="B46:G46"/>
    <mergeCell ref="K46:S46"/>
    <mergeCell ref="B50:G50"/>
    <mergeCell ref="L50:T50"/>
    <mergeCell ref="B51:G51"/>
    <mergeCell ref="K51:S51"/>
    <mergeCell ref="B52:I52"/>
    <mergeCell ref="K52:S52"/>
    <mergeCell ref="B47:G47"/>
    <mergeCell ref="L47:T47"/>
    <mergeCell ref="B48:G48"/>
    <mergeCell ref="K48:S48"/>
    <mergeCell ref="B49:G49"/>
    <mergeCell ref="K49:S49"/>
    <mergeCell ref="B53:I53"/>
    <mergeCell ref="L53:T53"/>
    <mergeCell ref="B40:C40"/>
    <mergeCell ref="D40:I40"/>
    <mergeCell ref="K40:L40"/>
    <mergeCell ref="M40:U40"/>
    <mergeCell ref="B41:C41"/>
    <mergeCell ref="D41:I41"/>
    <mergeCell ref="K41:L41"/>
    <mergeCell ref="M41:U41"/>
    <mergeCell ref="O35:P35"/>
    <mergeCell ref="B37:U37"/>
    <mergeCell ref="B39:C39"/>
    <mergeCell ref="D39:I39"/>
    <mergeCell ref="K39:L39"/>
    <mergeCell ref="M39:U39"/>
    <mergeCell ref="C28:G28"/>
    <mergeCell ref="S28:T28"/>
    <mergeCell ref="A30:B31"/>
    <mergeCell ref="C30:U31"/>
    <mergeCell ref="A33:B33"/>
    <mergeCell ref="C33:U33"/>
    <mergeCell ref="C26:G26"/>
    <mergeCell ref="I26:M26"/>
    <mergeCell ref="N26:S26"/>
    <mergeCell ref="T26:U26"/>
    <mergeCell ref="C27:G27"/>
    <mergeCell ref="I27:M27"/>
    <mergeCell ref="N27:S27"/>
    <mergeCell ref="T27:U27"/>
    <mergeCell ref="C23:G23"/>
    <mergeCell ref="I23:M24"/>
    <mergeCell ref="N23:S24"/>
    <mergeCell ref="T23:U24"/>
    <mergeCell ref="C24:G24"/>
    <mergeCell ref="C25:G25"/>
    <mergeCell ref="I25:M25"/>
    <mergeCell ref="N25:S25"/>
    <mergeCell ref="T25:U25"/>
    <mergeCell ref="C21:G21"/>
    <mergeCell ref="I21:M21"/>
    <mergeCell ref="N21:S21"/>
    <mergeCell ref="T21:U21"/>
    <mergeCell ref="C22:G22"/>
    <mergeCell ref="I22:M22"/>
    <mergeCell ref="N22:S22"/>
    <mergeCell ref="T22:U22"/>
    <mergeCell ref="B14:D17"/>
    <mergeCell ref="E14:E15"/>
    <mergeCell ref="F14:U14"/>
    <mergeCell ref="F15:G15"/>
    <mergeCell ref="H15:U15"/>
    <mergeCell ref="E16:E17"/>
    <mergeCell ref="F16:U16"/>
    <mergeCell ref="F17:I17"/>
    <mergeCell ref="J17:U17"/>
    <mergeCell ref="E9:U9"/>
    <mergeCell ref="B10:D10"/>
    <mergeCell ref="F10:K10"/>
    <mergeCell ref="L10:N10"/>
    <mergeCell ref="O10:P10"/>
    <mergeCell ref="B13:D13"/>
    <mergeCell ref="K13:M13"/>
    <mergeCell ref="N13:P13"/>
    <mergeCell ref="O2:P2"/>
    <mergeCell ref="A3:U3"/>
    <mergeCell ref="A4:U4"/>
    <mergeCell ref="A5:U5"/>
    <mergeCell ref="A7:U7"/>
    <mergeCell ref="E8:U8"/>
  </mergeCells>
  <phoneticPr fontId="2"/>
  <conditionalFormatting sqref="M78">
    <cfRule type="expression" dxfId="75" priority="39">
      <formula>$I$44=5</formula>
    </cfRule>
  </conditionalFormatting>
  <conditionalFormatting sqref="N78">
    <cfRule type="expression" dxfId="74" priority="38">
      <formula>$I$44=20</formula>
    </cfRule>
  </conditionalFormatting>
  <conditionalFormatting sqref="O78">
    <cfRule type="expression" dxfId="73" priority="37">
      <formula>$I$44=30</formula>
    </cfRule>
  </conditionalFormatting>
  <conditionalFormatting sqref="P78">
    <cfRule type="expression" dxfId="72" priority="36">
      <formula>$I$44=40</formula>
    </cfRule>
  </conditionalFormatting>
  <conditionalFormatting sqref="Q78">
    <cfRule type="expression" dxfId="71" priority="35">
      <formula>$I$44=45</formula>
    </cfRule>
  </conditionalFormatting>
  <conditionalFormatting sqref="R78">
    <cfRule type="expression" dxfId="70" priority="34">
      <formula>$I$44=55</formula>
    </cfRule>
  </conditionalFormatting>
  <conditionalFormatting sqref="S78">
    <cfRule type="expression" dxfId="69" priority="33">
      <formula>$I$44=70</formula>
    </cfRule>
  </conditionalFormatting>
  <conditionalFormatting sqref="T78">
    <cfRule type="expression" dxfId="68" priority="32">
      <formula>$I$44=80</formula>
    </cfRule>
  </conditionalFormatting>
  <conditionalFormatting sqref="M79">
    <cfRule type="expression" dxfId="67" priority="31">
      <formula>$I$54=5</formula>
    </cfRule>
  </conditionalFormatting>
  <conditionalFormatting sqref="O79">
    <cfRule type="expression" dxfId="66" priority="30">
      <formula>$I$54=20</formula>
    </cfRule>
  </conditionalFormatting>
  <conditionalFormatting sqref="Q79">
    <cfRule type="expression" dxfId="65" priority="29">
      <formula>$I$54=25</formula>
    </cfRule>
  </conditionalFormatting>
  <conditionalFormatting sqref="S79">
    <cfRule type="expression" dxfId="64" priority="28">
      <formula>$I$54=40</formula>
    </cfRule>
  </conditionalFormatting>
  <conditionalFormatting sqref="M80">
    <cfRule type="expression" dxfId="63" priority="27">
      <formula>$I$64=0</formula>
    </cfRule>
  </conditionalFormatting>
  <conditionalFormatting sqref="O80">
    <cfRule type="expression" dxfId="62" priority="26">
      <formula>$I$64=15</formula>
    </cfRule>
  </conditionalFormatting>
  <conditionalFormatting sqref="Q80">
    <cfRule type="expression" dxfId="61" priority="25">
      <formula>$I$64=25</formula>
    </cfRule>
  </conditionalFormatting>
  <conditionalFormatting sqref="S80">
    <cfRule type="expression" dxfId="60" priority="24">
      <formula>$I$64=35</formula>
    </cfRule>
  </conditionalFormatting>
  <conditionalFormatting sqref="M81">
    <cfRule type="expression" dxfId="59" priority="23">
      <formula>$U$44=0</formula>
    </cfRule>
  </conditionalFormatting>
  <conditionalFormatting sqref="O81">
    <cfRule type="expression" dxfId="58" priority="22">
      <formula>$U$44=15</formula>
    </cfRule>
  </conditionalFormatting>
  <conditionalFormatting sqref="Q81">
    <cfRule type="expression" dxfId="57" priority="21">
      <formula>$U$44=25</formula>
    </cfRule>
  </conditionalFormatting>
  <conditionalFormatting sqref="S81">
    <cfRule type="expression" dxfId="56" priority="20">
      <formula>$U$44=35</formula>
    </cfRule>
  </conditionalFormatting>
  <conditionalFormatting sqref="M82">
    <cfRule type="expression" dxfId="55" priority="19">
      <formula>$U$72=0</formula>
    </cfRule>
  </conditionalFormatting>
  <conditionalFormatting sqref="Q82">
    <cfRule type="expression" dxfId="54" priority="18">
      <formula>$U$72=10</formula>
    </cfRule>
  </conditionalFormatting>
  <conditionalFormatting sqref="B132:B137">
    <cfRule type="expression" dxfId="53" priority="17">
      <formula>$B$131=$V$3</formula>
    </cfRule>
  </conditionalFormatting>
  <conditionalFormatting sqref="B139:B145">
    <cfRule type="expression" dxfId="52" priority="16">
      <formula>$B$138=$V$3</formula>
    </cfRule>
  </conditionalFormatting>
  <conditionalFormatting sqref="B147:B151">
    <cfRule type="expression" dxfId="51" priority="15">
      <formula>$B$146=$V$3</formula>
    </cfRule>
  </conditionalFormatting>
  <conditionalFormatting sqref="B153:B157">
    <cfRule type="expression" dxfId="50" priority="14">
      <formula>$B$152=$V$3</formula>
    </cfRule>
  </conditionalFormatting>
  <conditionalFormatting sqref="B159:B162">
    <cfRule type="expression" dxfId="49" priority="13">
      <formula>$B$158=$V$3</formula>
    </cfRule>
  </conditionalFormatting>
  <conditionalFormatting sqref="B164:B169">
    <cfRule type="expression" dxfId="48" priority="12">
      <formula>$B$163=$V$3</formula>
    </cfRule>
  </conditionalFormatting>
  <conditionalFormatting sqref="B171:B176">
    <cfRule type="expression" dxfId="47" priority="11">
      <formula>$B$170=$V$3</formula>
    </cfRule>
  </conditionalFormatting>
  <conditionalFormatting sqref="B178:B183">
    <cfRule type="expression" dxfId="46" priority="10">
      <formula>$B$177=$V$3</formula>
    </cfRule>
  </conditionalFormatting>
  <conditionalFormatting sqref="B197:B202">
    <cfRule type="expression" dxfId="45" priority="9">
      <formula>$B$196=$V$3</formula>
    </cfRule>
  </conditionalFormatting>
  <conditionalFormatting sqref="B204:B209">
    <cfRule type="expression" dxfId="44" priority="8">
      <formula>$B$203=$V$3</formula>
    </cfRule>
  </conditionalFormatting>
  <conditionalFormatting sqref="B211:B215">
    <cfRule type="expression" dxfId="43" priority="7">
      <formula>$B$210=$V$3</formula>
    </cfRule>
  </conditionalFormatting>
  <conditionalFormatting sqref="B217:B221">
    <cfRule type="expression" dxfId="42" priority="6">
      <formula>$B$216=$V$3</formula>
    </cfRule>
  </conditionalFormatting>
  <conditionalFormatting sqref="B223:B227">
    <cfRule type="expression" dxfId="41" priority="5">
      <formula>$B$222=$V$3</formula>
    </cfRule>
  </conditionalFormatting>
  <conditionalFormatting sqref="B229:B232">
    <cfRule type="expression" dxfId="40" priority="4">
      <formula>$B$228=$V$3</formula>
    </cfRule>
  </conditionalFormatting>
  <conditionalFormatting sqref="B234:B236">
    <cfRule type="expression" dxfId="39" priority="3">
      <formula>$B$233=$V$3</formula>
    </cfRule>
  </conditionalFormatting>
  <conditionalFormatting sqref="B237:B240">
    <cfRule type="expression" dxfId="38" priority="2">
      <formula>$B$237=$V$3</formula>
    </cfRule>
  </conditionalFormatting>
  <dataValidations count="5">
    <dataValidation type="list" allowBlank="1" showInputMessage="1" showErrorMessage="1" sqref="B210 B237 B216 B222 B228 B233 B203 B146 B152 B138 B163 B158 B177 B170 B196 B131" xr:uid="{00000000-0002-0000-0C00-000000000000}">
      <formula1>$V$3</formula1>
    </dataValidation>
    <dataValidation type="list" allowBlank="1" showInputMessage="1" showErrorMessage="1" sqref="B234:B236 B229:B232 B223:B227 B217:B221 B211:B215 B238:B240 B208 B204 B206 B141:B142 B147:B151 B144 B139 B153:B157 B164:B169 B171:B176 B178:B183 B159:B162 B132:B137" xr:uid="{00000000-0002-0000-0C00-000001000000}">
      <formula1>$V$1</formula1>
    </dataValidation>
    <dataValidation type="list" allowBlank="1" showInputMessage="1" showErrorMessage="1" sqref="I114:J114 G97:H97" xr:uid="{00000000-0002-0000-0C00-000002000000}">
      <formula1>$W$1:$W$6</formula1>
    </dataValidation>
    <dataValidation type="list" allowBlank="1" showInputMessage="1" showErrorMessage="1" sqref="E10 G13 E16 E13:E14 G254:G256 E259 E254:E257" xr:uid="{00000000-0002-0000-0C00-000003000000}">
      <formula1>$V$1:$V$2</formula1>
    </dataValidation>
    <dataValidation type="list" allowBlank="1" showInputMessage="1" showErrorMessage="1" sqref="B197:B202" xr:uid="{00000000-0002-0000-0C00-000004000000}">
      <formula1>"＝$V$1"</formula1>
    </dataValidation>
  </dataValidations>
  <hyperlinks>
    <hyperlink ref="H15" r:id="rId1" xr:uid="{C5DE877D-F267-4434-A529-465E3D339A02}"/>
    <hyperlink ref="H258" r:id="rId2" xr:uid="{956C8F7F-A717-428E-8385-838792A1456E}"/>
  </hyperlinks>
  <printOptions horizontalCentered="1"/>
  <pageMargins left="0.70866141732283472" right="0.36" top="0.3" bottom="0.4" header="0.31496062992125984" footer="0.31496062992125984"/>
  <pageSetup paperSize="9" scale="69" fitToHeight="0" orientation="portrait" r:id="rId3"/>
  <rowBreaks count="7" manualBreakCount="7">
    <brk id="33" max="20" man="1"/>
    <brk id="89" max="20" man="1"/>
    <brk id="124" max="20" man="1"/>
    <brk id="188" max="20" man="1"/>
    <brk id="245" max="20" man="1"/>
    <brk id="262" max="20" man="1"/>
    <brk id="307" max="2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337"/>
  <sheetViews>
    <sheetView view="pageBreakPreview" zoomScale="110" zoomScaleNormal="70" zoomScaleSheetLayoutView="110" workbookViewId="0">
      <selection activeCell="I114" sqref="I114:J114"/>
    </sheetView>
  </sheetViews>
  <sheetFormatPr defaultColWidth="9" defaultRowHeight="14.25" x14ac:dyDescent="0.4"/>
  <cols>
    <col min="1" max="1" width="4.875" style="2" customWidth="1"/>
    <col min="2" max="2" width="8.375" style="2" customWidth="1"/>
    <col min="3" max="3" width="6.25" style="2" customWidth="1"/>
    <col min="4" max="20" width="5.5" style="2" customWidth="1"/>
    <col min="21" max="21" width="6.875" style="2" customWidth="1"/>
    <col min="22" max="30" width="4.5" style="2" customWidth="1"/>
    <col min="31" max="16384" width="9" style="2"/>
  </cols>
  <sheetData>
    <row r="1" spans="1:23" ht="21.6" customHeight="1" x14ac:dyDescent="0.4">
      <c r="A1" s="2" t="s">
        <v>15</v>
      </c>
      <c r="V1" s="3" t="s">
        <v>16</v>
      </c>
      <c r="W1" s="2" t="s">
        <v>340</v>
      </c>
    </row>
    <row r="2" spans="1:23" ht="21.6" customHeight="1" x14ac:dyDescent="0.4">
      <c r="O2" s="135"/>
      <c r="P2" s="135"/>
      <c r="Q2" s="4" t="s">
        <v>19</v>
      </c>
      <c r="R2" s="5"/>
      <c r="S2" s="4" t="s">
        <v>20</v>
      </c>
      <c r="T2" s="5"/>
      <c r="U2" s="4" t="s">
        <v>22</v>
      </c>
      <c r="V2" s="3"/>
      <c r="W2" s="2" t="s">
        <v>341</v>
      </c>
    </row>
    <row r="3" spans="1:23" ht="21.6" customHeight="1" x14ac:dyDescent="0.4">
      <c r="A3" s="136"/>
      <c r="B3" s="136"/>
      <c r="C3" s="136"/>
      <c r="D3" s="136"/>
      <c r="E3" s="136"/>
      <c r="F3" s="136"/>
      <c r="G3" s="136"/>
      <c r="H3" s="136"/>
      <c r="I3" s="136"/>
      <c r="J3" s="136"/>
      <c r="K3" s="136"/>
      <c r="L3" s="136"/>
      <c r="M3" s="136"/>
      <c r="N3" s="136"/>
      <c r="O3" s="136"/>
      <c r="P3" s="136"/>
      <c r="Q3" s="136"/>
      <c r="R3" s="136"/>
      <c r="S3" s="136"/>
      <c r="T3" s="136"/>
      <c r="U3" s="136"/>
      <c r="V3" s="4" t="s">
        <v>24</v>
      </c>
      <c r="W3" s="2" t="s">
        <v>342</v>
      </c>
    </row>
    <row r="4" spans="1:23" ht="25.5" customHeight="1" x14ac:dyDescent="0.4">
      <c r="A4" s="136" t="s">
        <v>25</v>
      </c>
      <c r="B4" s="136"/>
      <c r="C4" s="136"/>
      <c r="D4" s="136"/>
      <c r="E4" s="136"/>
      <c r="F4" s="136"/>
      <c r="G4" s="136"/>
      <c r="H4" s="136"/>
      <c r="I4" s="136"/>
      <c r="J4" s="136"/>
      <c r="K4" s="136"/>
      <c r="L4" s="136"/>
      <c r="M4" s="136"/>
      <c r="N4" s="136"/>
      <c r="O4" s="136"/>
      <c r="P4" s="136"/>
      <c r="Q4" s="136"/>
      <c r="R4" s="136"/>
      <c r="S4" s="136"/>
      <c r="T4" s="136"/>
      <c r="U4" s="136"/>
      <c r="V4" s="4"/>
      <c r="W4" s="2" t="s">
        <v>343</v>
      </c>
    </row>
    <row r="5" spans="1:23" ht="25.5" customHeight="1" x14ac:dyDescent="0.4">
      <c r="A5" s="137" t="s">
        <v>26</v>
      </c>
      <c r="B5" s="137"/>
      <c r="C5" s="137"/>
      <c r="D5" s="137"/>
      <c r="E5" s="137"/>
      <c r="F5" s="137"/>
      <c r="G5" s="137"/>
      <c r="H5" s="137"/>
      <c r="I5" s="137"/>
      <c r="J5" s="137"/>
      <c r="K5" s="137"/>
      <c r="L5" s="137"/>
      <c r="M5" s="137"/>
      <c r="N5" s="137"/>
      <c r="O5" s="137"/>
      <c r="P5" s="137"/>
      <c r="Q5" s="137"/>
      <c r="R5" s="137"/>
      <c r="S5" s="137"/>
      <c r="T5" s="137"/>
      <c r="U5" s="137"/>
      <c r="V5" s="4"/>
      <c r="W5" s="2" t="s">
        <v>344</v>
      </c>
    </row>
    <row r="6" spans="1:23" ht="21.6" customHeight="1" x14ac:dyDescent="0.4">
      <c r="W6" s="2" t="s">
        <v>345</v>
      </c>
    </row>
    <row r="7" spans="1:23" ht="21.6" customHeight="1" x14ac:dyDescent="0.4">
      <c r="A7" s="138" t="s">
        <v>27</v>
      </c>
      <c r="B7" s="138"/>
      <c r="C7" s="138"/>
      <c r="D7" s="138"/>
      <c r="E7" s="138"/>
      <c r="F7" s="138"/>
      <c r="G7" s="138"/>
      <c r="H7" s="138"/>
      <c r="I7" s="138"/>
      <c r="J7" s="138"/>
      <c r="K7" s="138"/>
      <c r="L7" s="138"/>
      <c r="M7" s="138"/>
      <c r="N7" s="138"/>
      <c r="O7" s="138"/>
      <c r="P7" s="138"/>
      <c r="Q7" s="138"/>
      <c r="R7" s="138"/>
      <c r="S7" s="138"/>
      <c r="T7" s="138"/>
      <c r="U7" s="138"/>
    </row>
    <row r="8" spans="1:23" ht="21.6" customHeight="1" x14ac:dyDescent="0.4">
      <c r="B8" s="6" t="s">
        <v>29</v>
      </c>
      <c r="C8" s="7"/>
      <c r="D8" s="7"/>
      <c r="E8" s="139"/>
      <c r="F8" s="140"/>
      <c r="G8" s="140"/>
      <c r="H8" s="140"/>
      <c r="I8" s="140"/>
      <c r="J8" s="140"/>
      <c r="K8" s="140"/>
      <c r="L8" s="140"/>
      <c r="M8" s="140"/>
      <c r="N8" s="140"/>
      <c r="O8" s="140"/>
      <c r="P8" s="140"/>
      <c r="Q8" s="140"/>
      <c r="R8" s="140"/>
      <c r="S8" s="140"/>
      <c r="T8" s="140"/>
      <c r="U8" s="141"/>
    </row>
    <row r="9" spans="1:23" ht="21.6" customHeight="1" x14ac:dyDescent="0.4">
      <c r="B9" s="6" t="s">
        <v>30</v>
      </c>
      <c r="C9" s="7"/>
      <c r="D9" s="7"/>
      <c r="E9" s="119"/>
      <c r="F9" s="120"/>
      <c r="G9" s="120"/>
      <c r="H9" s="120"/>
      <c r="I9" s="120"/>
      <c r="J9" s="120"/>
      <c r="K9" s="120"/>
      <c r="L9" s="120"/>
      <c r="M9" s="120"/>
      <c r="N9" s="120"/>
      <c r="O9" s="120"/>
      <c r="P9" s="120"/>
      <c r="Q9" s="120"/>
      <c r="R9" s="120"/>
      <c r="S9" s="120"/>
      <c r="T9" s="120"/>
      <c r="U9" s="121"/>
    </row>
    <row r="10" spans="1:23" ht="21.6" customHeight="1" x14ac:dyDescent="0.4">
      <c r="B10" s="122" t="s">
        <v>31</v>
      </c>
      <c r="C10" s="123"/>
      <c r="D10" s="124"/>
      <c r="E10" s="3" t="s">
        <v>32</v>
      </c>
      <c r="F10" s="125" t="s">
        <v>33</v>
      </c>
      <c r="G10" s="126"/>
      <c r="H10" s="126"/>
      <c r="I10" s="126"/>
      <c r="J10" s="126"/>
      <c r="K10" s="127"/>
      <c r="L10" s="128" t="s">
        <v>34</v>
      </c>
      <c r="M10" s="129"/>
      <c r="N10" s="130"/>
      <c r="O10" s="131"/>
      <c r="P10" s="131"/>
      <c r="Q10" s="3" t="s">
        <v>19</v>
      </c>
      <c r="R10" s="8"/>
      <c r="S10" s="3" t="s">
        <v>36</v>
      </c>
      <c r="T10" s="8"/>
      <c r="U10" s="3" t="s">
        <v>37</v>
      </c>
    </row>
    <row r="11" spans="1:23" ht="21.6" customHeight="1" x14ac:dyDescent="0.4"/>
    <row r="12" spans="1:23" ht="21.6" customHeight="1" x14ac:dyDescent="0.4">
      <c r="A12" s="2" t="s">
        <v>38</v>
      </c>
    </row>
    <row r="13" spans="1:23" ht="21.6" customHeight="1" x14ac:dyDescent="0.4">
      <c r="B13" s="128" t="s">
        <v>39</v>
      </c>
      <c r="C13" s="129"/>
      <c r="D13" s="130"/>
      <c r="E13" s="9"/>
      <c r="F13" s="10" t="s">
        <v>40</v>
      </c>
      <c r="G13" s="11"/>
      <c r="H13" s="10" t="s">
        <v>41</v>
      </c>
      <c r="K13" s="128" t="s">
        <v>42</v>
      </c>
      <c r="L13" s="129"/>
      <c r="M13" s="130"/>
      <c r="N13" s="132"/>
      <c r="O13" s="133"/>
      <c r="P13" s="134"/>
      <c r="Q13" s="3" t="s">
        <v>19</v>
      </c>
      <c r="R13" s="8"/>
      <c r="S13" s="3" t="s">
        <v>36</v>
      </c>
      <c r="T13" s="8"/>
      <c r="U13" s="3" t="s">
        <v>37</v>
      </c>
    </row>
    <row r="14" spans="1:23" ht="21.6" customHeight="1" x14ac:dyDescent="0.4">
      <c r="B14" s="147" t="s">
        <v>43</v>
      </c>
      <c r="C14" s="148"/>
      <c r="D14" s="149"/>
      <c r="E14" s="156"/>
      <c r="F14" s="158" t="s">
        <v>44</v>
      </c>
      <c r="G14" s="158"/>
      <c r="H14" s="158"/>
      <c r="I14" s="158"/>
      <c r="J14" s="158"/>
      <c r="K14" s="158"/>
      <c r="L14" s="158"/>
      <c r="M14" s="158"/>
      <c r="N14" s="158"/>
      <c r="O14" s="158"/>
      <c r="P14" s="158"/>
      <c r="Q14" s="158"/>
      <c r="R14" s="158"/>
      <c r="S14" s="158"/>
      <c r="T14" s="158"/>
      <c r="U14" s="158"/>
    </row>
    <row r="15" spans="1:23" ht="39.75" customHeight="1" x14ac:dyDescent="0.4">
      <c r="B15" s="150"/>
      <c r="C15" s="151"/>
      <c r="D15" s="152"/>
      <c r="E15" s="157"/>
      <c r="F15" s="159" t="s">
        <v>45</v>
      </c>
      <c r="G15" s="160"/>
      <c r="H15" s="162"/>
      <c r="I15" s="162"/>
      <c r="J15" s="162"/>
      <c r="K15" s="162"/>
      <c r="L15" s="162"/>
      <c r="M15" s="162"/>
      <c r="N15" s="162"/>
      <c r="O15" s="162"/>
      <c r="P15" s="162"/>
      <c r="Q15" s="162"/>
      <c r="R15" s="162"/>
      <c r="S15" s="162"/>
      <c r="T15" s="162"/>
      <c r="U15" s="162"/>
    </row>
    <row r="16" spans="1:23" ht="21.6" customHeight="1" x14ac:dyDescent="0.4">
      <c r="B16" s="150"/>
      <c r="C16" s="151"/>
      <c r="D16" s="152"/>
      <c r="E16" s="163"/>
      <c r="F16" s="158" t="s">
        <v>46</v>
      </c>
      <c r="G16" s="158"/>
      <c r="H16" s="158"/>
      <c r="I16" s="158"/>
      <c r="J16" s="158"/>
      <c r="K16" s="158"/>
      <c r="L16" s="158"/>
      <c r="M16" s="158"/>
      <c r="N16" s="158"/>
      <c r="O16" s="158"/>
      <c r="P16" s="158"/>
      <c r="Q16" s="158"/>
      <c r="R16" s="158"/>
      <c r="S16" s="158"/>
      <c r="T16" s="158"/>
      <c r="U16" s="158"/>
    </row>
    <row r="17" spans="1:21" ht="24.75" customHeight="1" x14ac:dyDescent="0.4">
      <c r="B17" s="153"/>
      <c r="C17" s="154"/>
      <c r="D17" s="155"/>
      <c r="E17" s="164"/>
      <c r="F17" s="159" t="s">
        <v>47</v>
      </c>
      <c r="G17" s="165"/>
      <c r="H17" s="165"/>
      <c r="I17" s="160"/>
      <c r="J17" s="158"/>
      <c r="K17" s="158"/>
      <c r="L17" s="158"/>
      <c r="M17" s="158"/>
      <c r="N17" s="158"/>
      <c r="O17" s="158"/>
      <c r="P17" s="158"/>
      <c r="Q17" s="158"/>
      <c r="R17" s="158"/>
      <c r="S17" s="158"/>
      <c r="T17" s="158"/>
      <c r="U17" s="158"/>
    </row>
    <row r="18" spans="1:21" ht="21.6" customHeight="1" x14ac:dyDescent="0.4">
      <c r="A18" s="12"/>
      <c r="B18" s="12"/>
      <c r="C18" s="12"/>
      <c r="D18" s="12"/>
      <c r="E18" s="12"/>
    </row>
    <row r="19" spans="1:21" ht="27" customHeight="1" x14ac:dyDescent="0.4">
      <c r="A19" s="2" t="s">
        <v>48</v>
      </c>
      <c r="G19" s="2" t="s">
        <v>49</v>
      </c>
    </row>
    <row r="20" spans="1:21" ht="27" customHeight="1" x14ac:dyDescent="0.4">
      <c r="C20" s="2" t="s">
        <v>50</v>
      </c>
    </row>
    <row r="21" spans="1:21" ht="27" customHeight="1" x14ac:dyDescent="0.4">
      <c r="B21" s="3" t="str">
        <f>IF(S28&gt;=170,$V$1,"")</f>
        <v/>
      </c>
      <c r="C21" s="142" t="s">
        <v>51</v>
      </c>
      <c r="D21" s="142"/>
      <c r="E21" s="142"/>
      <c r="F21" s="142"/>
      <c r="G21" s="142"/>
      <c r="I21" s="143" t="s">
        <v>52</v>
      </c>
      <c r="J21" s="143"/>
      <c r="K21" s="143"/>
      <c r="L21" s="143"/>
      <c r="M21" s="143"/>
      <c r="N21" s="143" t="s">
        <v>53</v>
      </c>
      <c r="O21" s="143"/>
      <c r="P21" s="143"/>
      <c r="Q21" s="143"/>
      <c r="R21" s="143"/>
      <c r="S21" s="143"/>
      <c r="T21" s="144" t="s">
        <v>54</v>
      </c>
      <c r="U21" s="144"/>
    </row>
    <row r="22" spans="1:21" ht="27" customHeight="1" x14ac:dyDescent="0.4">
      <c r="B22" s="3" t="str">
        <f>IF(AND(S28&lt;170,S28&gt;=150),$V$1,"")</f>
        <v/>
      </c>
      <c r="C22" s="142" t="s">
        <v>55</v>
      </c>
      <c r="D22" s="142"/>
      <c r="E22" s="142"/>
      <c r="F22" s="142"/>
      <c r="G22" s="142"/>
      <c r="I22" s="142" t="s">
        <v>56</v>
      </c>
      <c r="J22" s="142"/>
      <c r="K22" s="142"/>
      <c r="L22" s="142"/>
      <c r="M22" s="142"/>
      <c r="N22" s="145" t="str">
        <f>IFERROR(VLOOKUP($V$1,K102:U109,3,FALSE),0)</f>
        <v>四時間以上四時間三十分未満</v>
      </c>
      <c r="O22" s="145"/>
      <c r="P22" s="145"/>
      <c r="Q22" s="145"/>
      <c r="R22" s="145"/>
      <c r="S22" s="145"/>
      <c r="T22" s="146">
        <f>U78</f>
        <v>40</v>
      </c>
      <c r="U22" s="146"/>
    </row>
    <row r="23" spans="1:21" ht="27" customHeight="1" x14ac:dyDescent="0.4">
      <c r="B23" s="3" t="str">
        <f>IF(AND(S28&lt;150,S28&gt;=130),$V$1,"")</f>
        <v>●</v>
      </c>
      <c r="C23" s="142" t="s">
        <v>57</v>
      </c>
      <c r="D23" s="142"/>
      <c r="E23" s="142"/>
      <c r="F23" s="142"/>
      <c r="G23" s="142"/>
      <c r="I23" s="145" t="s">
        <v>58</v>
      </c>
      <c r="J23" s="145"/>
      <c r="K23" s="145"/>
      <c r="L23" s="145"/>
      <c r="M23" s="145"/>
      <c r="N23" s="166" t="str">
        <f>IFERROR(VLOOKUP($V$1,A121:U124,3,FALSE),0)</f>
        <v>前年度における生産活動収支のみが前年度に利用者に支払う賃金の総額以上である</v>
      </c>
      <c r="O23" s="166"/>
      <c r="P23" s="166"/>
      <c r="Q23" s="166"/>
      <c r="R23" s="166"/>
      <c r="S23" s="166"/>
      <c r="T23" s="146">
        <f t="shared" ref="T23" si="0">U79</f>
        <v>25</v>
      </c>
      <c r="U23" s="146"/>
    </row>
    <row r="24" spans="1:21" ht="27" customHeight="1" x14ac:dyDescent="0.4">
      <c r="B24" s="3" t="str">
        <f>IF(AND(S28&lt;130,S28&gt;=105),$V$1,"")</f>
        <v/>
      </c>
      <c r="C24" s="142" t="s">
        <v>59</v>
      </c>
      <c r="D24" s="142"/>
      <c r="E24" s="142"/>
      <c r="F24" s="142"/>
      <c r="G24" s="142"/>
      <c r="I24" s="145"/>
      <c r="J24" s="145"/>
      <c r="K24" s="145"/>
      <c r="L24" s="145"/>
      <c r="M24" s="145"/>
      <c r="N24" s="166"/>
      <c r="O24" s="166"/>
      <c r="P24" s="166"/>
      <c r="Q24" s="166"/>
      <c r="R24" s="166"/>
      <c r="S24" s="166"/>
      <c r="T24" s="146"/>
      <c r="U24" s="146"/>
    </row>
    <row r="25" spans="1:21" ht="27" customHeight="1" x14ac:dyDescent="0.4">
      <c r="B25" s="3" t="str">
        <f>IF(AND(S28&lt;105.5,S28&gt;=80),$V$1,"")</f>
        <v/>
      </c>
      <c r="C25" s="142" t="s">
        <v>60</v>
      </c>
      <c r="D25" s="142"/>
      <c r="E25" s="142"/>
      <c r="F25" s="142"/>
      <c r="G25" s="142"/>
      <c r="I25" s="125" t="s">
        <v>61</v>
      </c>
      <c r="J25" s="126"/>
      <c r="K25" s="126"/>
      <c r="L25" s="126"/>
      <c r="M25" s="127"/>
      <c r="N25" s="167" t="str">
        <f>IFERROR(VLOOKUP($V$1,$F$186:$R$188,3,FALSE),0)</f>
        <v>合計点が八点以上である</v>
      </c>
      <c r="O25" s="168"/>
      <c r="P25" s="168"/>
      <c r="Q25" s="168"/>
      <c r="R25" s="168"/>
      <c r="S25" s="169"/>
      <c r="T25" s="128">
        <f>U80</f>
        <v>35</v>
      </c>
      <c r="U25" s="130"/>
    </row>
    <row r="26" spans="1:21" ht="27" customHeight="1" x14ac:dyDescent="0.4">
      <c r="B26" s="3" t="str">
        <f>IF(AND(S28&lt;80,S28&gt;=60),$V$1,"")</f>
        <v/>
      </c>
      <c r="C26" s="142" t="s">
        <v>62</v>
      </c>
      <c r="D26" s="142"/>
      <c r="E26" s="142"/>
      <c r="F26" s="142"/>
      <c r="G26" s="142"/>
      <c r="I26" s="167" t="s">
        <v>63</v>
      </c>
      <c r="J26" s="168"/>
      <c r="K26" s="168"/>
      <c r="L26" s="168"/>
      <c r="M26" s="169"/>
      <c r="N26" s="125" t="str">
        <f>IFERROR(VLOOKUP($V$1,$F$243:$R$245,3,FALSE),0)</f>
        <v>合計点が八点以上である</v>
      </c>
      <c r="O26" s="126"/>
      <c r="P26" s="126"/>
      <c r="Q26" s="126"/>
      <c r="R26" s="126"/>
      <c r="S26" s="127"/>
      <c r="T26" s="128">
        <f>U81</f>
        <v>35</v>
      </c>
      <c r="U26" s="130"/>
    </row>
    <row r="27" spans="1:21" ht="27" customHeight="1" thickBot="1" x14ac:dyDescent="0.45">
      <c r="A27" s="12"/>
      <c r="B27" s="3" t="str">
        <f>IF(AND(S28&lt;60,S28&lt;&gt;0),$V$1,"")</f>
        <v/>
      </c>
      <c r="C27" s="145" t="s">
        <v>64</v>
      </c>
      <c r="D27" s="145"/>
      <c r="E27" s="145"/>
      <c r="F27" s="145"/>
      <c r="G27" s="145"/>
      <c r="I27" s="125" t="s">
        <v>65</v>
      </c>
      <c r="J27" s="126"/>
      <c r="K27" s="126"/>
      <c r="L27" s="126"/>
      <c r="M27" s="127"/>
      <c r="N27" s="125" t="str">
        <f>IF($G$249=10,"実施あり","なし")</f>
        <v>実施あり</v>
      </c>
      <c r="O27" s="126"/>
      <c r="P27" s="126"/>
      <c r="Q27" s="126"/>
      <c r="R27" s="126"/>
      <c r="S27" s="179"/>
      <c r="T27" s="180">
        <f>U82</f>
        <v>10</v>
      </c>
      <c r="U27" s="130"/>
    </row>
    <row r="28" spans="1:21" ht="27" customHeight="1" thickBot="1" x14ac:dyDescent="0.45">
      <c r="A28" s="13"/>
      <c r="B28" s="8"/>
      <c r="C28" s="170" t="s">
        <v>66</v>
      </c>
      <c r="D28" s="171"/>
      <c r="E28" s="171"/>
      <c r="F28" s="171"/>
      <c r="G28" s="172"/>
      <c r="H28" s="14"/>
      <c r="I28" s="14"/>
      <c r="J28" s="14"/>
      <c r="K28" s="14"/>
      <c r="L28" s="14"/>
      <c r="M28" s="14"/>
      <c r="N28" s="14"/>
      <c r="O28" s="2" t="s">
        <v>67</v>
      </c>
      <c r="S28" s="173">
        <f>K86</f>
        <v>145</v>
      </c>
      <c r="T28" s="174"/>
      <c r="U28" s="2" t="s">
        <v>69</v>
      </c>
    </row>
    <row r="29" spans="1:21" ht="27" customHeight="1" x14ac:dyDescent="0.4">
      <c r="A29" s="13"/>
      <c r="B29" s="13"/>
      <c r="C29" s="14"/>
      <c r="D29" s="14"/>
      <c r="E29" s="14"/>
      <c r="F29" s="14"/>
      <c r="G29" s="14"/>
      <c r="H29" s="14"/>
    </row>
    <row r="30" spans="1:21" ht="21.6" customHeight="1" x14ac:dyDescent="0.4">
      <c r="A30" s="175" t="s">
        <v>70</v>
      </c>
      <c r="B30" s="175"/>
      <c r="C30" s="176" t="s">
        <v>71</v>
      </c>
      <c r="D30" s="176"/>
      <c r="E30" s="176"/>
      <c r="F30" s="176"/>
      <c r="G30" s="176"/>
      <c r="H30" s="176"/>
      <c r="I30" s="176"/>
      <c r="J30" s="176"/>
      <c r="K30" s="176"/>
      <c r="L30" s="176"/>
      <c r="M30" s="176"/>
      <c r="N30" s="176"/>
      <c r="O30" s="176"/>
      <c r="P30" s="176"/>
      <c r="Q30" s="176"/>
      <c r="R30" s="176"/>
      <c r="S30" s="176"/>
      <c r="T30" s="176"/>
      <c r="U30" s="176"/>
    </row>
    <row r="31" spans="1:21" ht="48.75" customHeight="1" x14ac:dyDescent="0.4">
      <c r="A31" s="175"/>
      <c r="B31" s="175"/>
      <c r="C31" s="176"/>
      <c r="D31" s="176"/>
      <c r="E31" s="176"/>
      <c r="F31" s="176"/>
      <c r="G31" s="176"/>
      <c r="H31" s="176"/>
      <c r="I31" s="176"/>
      <c r="J31" s="176"/>
      <c r="K31" s="176"/>
      <c r="L31" s="176"/>
      <c r="M31" s="176"/>
      <c r="N31" s="176"/>
      <c r="O31" s="176"/>
      <c r="P31" s="176"/>
      <c r="Q31" s="176"/>
      <c r="R31" s="176"/>
      <c r="S31" s="176"/>
      <c r="T31" s="176"/>
      <c r="U31" s="176"/>
    </row>
    <row r="32" spans="1:21" ht="48.75" customHeight="1" x14ac:dyDescent="0.4">
      <c r="A32" s="15"/>
      <c r="B32" s="15"/>
      <c r="C32" s="14"/>
      <c r="D32" s="14"/>
      <c r="E32" s="14"/>
      <c r="F32" s="14"/>
      <c r="G32" s="14"/>
      <c r="H32" s="14"/>
      <c r="I32" s="14"/>
      <c r="J32" s="14"/>
      <c r="K32" s="14"/>
      <c r="L32" s="14"/>
      <c r="M32" s="14"/>
      <c r="N32" s="14"/>
      <c r="O32" s="14"/>
      <c r="P32" s="14"/>
      <c r="Q32" s="14"/>
      <c r="R32" s="14"/>
      <c r="S32" s="14"/>
      <c r="T32" s="14"/>
      <c r="U32" s="14"/>
    </row>
    <row r="33" spans="1:21" ht="40.5" customHeight="1" x14ac:dyDescent="0.4">
      <c r="A33" s="177" t="s">
        <v>72</v>
      </c>
      <c r="B33" s="177"/>
      <c r="C33" s="178" t="s">
        <v>73</v>
      </c>
      <c r="D33" s="178"/>
      <c r="E33" s="178"/>
      <c r="F33" s="178"/>
      <c r="G33" s="178"/>
      <c r="H33" s="178"/>
      <c r="I33" s="178"/>
      <c r="J33" s="178"/>
      <c r="K33" s="178"/>
      <c r="L33" s="178"/>
      <c r="M33" s="178"/>
      <c r="N33" s="178"/>
      <c r="O33" s="178"/>
      <c r="P33" s="178"/>
      <c r="Q33" s="178"/>
      <c r="R33" s="178"/>
      <c r="S33" s="178"/>
      <c r="T33" s="178"/>
      <c r="U33" s="178"/>
    </row>
    <row r="34" spans="1:21" s="16" customFormat="1" ht="27.75" customHeight="1" x14ac:dyDescent="0.4">
      <c r="A34" s="16" t="s">
        <v>74</v>
      </c>
    </row>
    <row r="35" spans="1:21" s="16" customFormat="1" ht="34.5" customHeight="1" x14ac:dyDescent="0.4">
      <c r="O35" s="183"/>
      <c r="P35" s="183"/>
      <c r="Q35" s="17" t="s">
        <v>18</v>
      </c>
      <c r="R35" s="17"/>
      <c r="S35" s="17" t="s">
        <v>35</v>
      </c>
      <c r="T35" s="17"/>
      <c r="U35" s="17" t="s">
        <v>21</v>
      </c>
    </row>
    <row r="36" spans="1:21" s="16" customFormat="1" ht="7.5" customHeight="1" x14ac:dyDescent="0.4"/>
    <row r="37" spans="1:21" s="19" customFormat="1" ht="30" customHeight="1" x14ac:dyDescent="0.4">
      <c r="A37" s="18"/>
      <c r="B37" s="184" t="s">
        <v>75</v>
      </c>
      <c r="C37" s="184"/>
      <c r="D37" s="184"/>
      <c r="E37" s="184"/>
      <c r="F37" s="184"/>
      <c r="G37" s="184"/>
      <c r="H37" s="184"/>
      <c r="I37" s="184"/>
      <c r="J37" s="184"/>
      <c r="K37" s="184"/>
      <c r="L37" s="184"/>
      <c r="M37" s="184"/>
      <c r="N37" s="184"/>
      <c r="O37" s="184"/>
      <c r="P37" s="184"/>
      <c r="Q37" s="184"/>
      <c r="R37" s="184"/>
      <c r="S37" s="184"/>
      <c r="T37" s="184"/>
      <c r="U37" s="184"/>
    </row>
    <row r="38" spans="1:21" s="19" customFormat="1" ht="18" customHeight="1" x14ac:dyDescent="0.4"/>
    <row r="39" spans="1:21" s="19" customFormat="1" ht="18" customHeight="1" x14ac:dyDescent="0.4">
      <c r="B39" s="181" t="s">
        <v>76</v>
      </c>
      <c r="C39" s="181"/>
      <c r="D39" s="185" t="str">
        <f>IF(E9=0,"",E9)</f>
        <v/>
      </c>
      <c r="E39" s="185"/>
      <c r="F39" s="185"/>
      <c r="G39" s="185"/>
      <c r="H39" s="185"/>
      <c r="I39" s="185"/>
      <c r="K39" s="181" t="s">
        <v>28</v>
      </c>
      <c r="L39" s="181"/>
      <c r="M39" s="185" t="str">
        <f>IF(E8=0,"",E8)</f>
        <v/>
      </c>
      <c r="N39" s="185"/>
      <c r="O39" s="185"/>
      <c r="P39" s="185"/>
      <c r="Q39" s="185"/>
      <c r="R39" s="185"/>
      <c r="S39" s="185"/>
      <c r="T39" s="185"/>
      <c r="U39" s="185"/>
    </row>
    <row r="40" spans="1:21" s="19" customFormat="1" ht="18" customHeight="1" x14ac:dyDescent="0.4">
      <c r="B40" s="181" t="s">
        <v>77</v>
      </c>
      <c r="C40" s="181"/>
      <c r="D40" s="182"/>
      <c r="E40" s="182"/>
      <c r="F40" s="182"/>
      <c r="G40" s="182"/>
      <c r="H40" s="182"/>
      <c r="I40" s="182"/>
      <c r="K40" s="181" t="s">
        <v>78</v>
      </c>
      <c r="L40" s="181"/>
      <c r="M40" s="182"/>
      <c r="N40" s="182"/>
      <c r="O40" s="182"/>
      <c r="P40" s="182"/>
      <c r="Q40" s="182"/>
      <c r="R40" s="182"/>
      <c r="S40" s="182"/>
      <c r="T40" s="182"/>
      <c r="U40" s="182"/>
    </row>
    <row r="41" spans="1:21" s="19" customFormat="1" ht="18" customHeight="1" x14ac:dyDescent="0.4">
      <c r="B41" s="181" t="s">
        <v>79</v>
      </c>
      <c r="C41" s="181"/>
      <c r="D41" s="182"/>
      <c r="E41" s="182"/>
      <c r="F41" s="182"/>
      <c r="G41" s="182"/>
      <c r="H41" s="182"/>
      <c r="I41" s="182"/>
      <c r="K41" s="181" t="s">
        <v>80</v>
      </c>
      <c r="L41" s="181"/>
      <c r="M41" s="182"/>
      <c r="N41" s="182"/>
      <c r="O41" s="182"/>
      <c r="P41" s="182"/>
      <c r="Q41" s="182"/>
      <c r="R41" s="182"/>
      <c r="S41" s="182"/>
      <c r="T41" s="182"/>
      <c r="U41" s="182"/>
    </row>
    <row r="42" spans="1:21" s="19" customFormat="1" ht="18" customHeight="1" x14ac:dyDescent="0.4"/>
    <row r="43" spans="1:21" s="19" customFormat="1" ht="18" customHeight="1" thickBot="1" x14ac:dyDescent="0.45">
      <c r="B43" s="186" t="s">
        <v>81</v>
      </c>
      <c r="C43" s="187"/>
      <c r="D43" s="187"/>
      <c r="E43" s="187"/>
      <c r="F43" s="187"/>
      <c r="G43" s="187"/>
      <c r="H43" s="187"/>
      <c r="I43" s="188"/>
      <c r="J43" s="20"/>
      <c r="K43" s="186" t="s">
        <v>82</v>
      </c>
      <c r="L43" s="187"/>
      <c r="M43" s="187"/>
      <c r="N43" s="187"/>
      <c r="O43" s="187"/>
      <c r="P43" s="187"/>
      <c r="Q43" s="187"/>
      <c r="R43" s="187"/>
      <c r="S43" s="187"/>
      <c r="T43" s="187"/>
      <c r="U43" s="188"/>
    </row>
    <row r="44" spans="1:21" s="19" customFormat="1" ht="18" customHeight="1" thickBot="1" x14ac:dyDescent="0.45">
      <c r="B44" s="189" t="s">
        <v>83</v>
      </c>
      <c r="C44" s="189"/>
      <c r="D44" s="189"/>
      <c r="E44" s="189"/>
      <c r="F44" s="189"/>
      <c r="G44" s="189"/>
      <c r="H44" s="21" t="str">
        <f>IF(K102=0,"",K102)</f>
        <v/>
      </c>
      <c r="I44" s="190">
        <f>G95</f>
        <v>40</v>
      </c>
      <c r="J44" s="20"/>
      <c r="K44" s="22" t="str">
        <f>IF(B196=0,"",B196)</f>
        <v/>
      </c>
      <c r="L44" s="192" t="s">
        <v>84</v>
      </c>
      <c r="M44" s="193"/>
      <c r="N44" s="193"/>
      <c r="O44" s="193"/>
      <c r="P44" s="193"/>
      <c r="Q44" s="193"/>
      <c r="R44" s="193"/>
      <c r="S44" s="193"/>
      <c r="T44" s="194"/>
      <c r="U44" s="195">
        <f>G191</f>
        <v>35</v>
      </c>
    </row>
    <row r="45" spans="1:21" s="19" customFormat="1" ht="18" customHeight="1" x14ac:dyDescent="0.4">
      <c r="B45" s="189" t="s">
        <v>85</v>
      </c>
      <c r="C45" s="189"/>
      <c r="D45" s="189"/>
      <c r="E45" s="189"/>
      <c r="F45" s="189"/>
      <c r="G45" s="189"/>
      <c r="H45" s="21" t="str">
        <f>IF(K103=0,"",K103)</f>
        <v/>
      </c>
      <c r="I45" s="191"/>
      <c r="J45" s="20"/>
      <c r="K45" s="196" t="s">
        <v>86</v>
      </c>
      <c r="L45" s="197"/>
      <c r="M45" s="197"/>
      <c r="N45" s="197"/>
      <c r="O45" s="197"/>
      <c r="P45" s="197"/>
      <c r="Q45" s="197"/>
      <c r="R45" s="197"/>
      <c r="S45" s="198"/>
      <c r="T45" s="23" t="str">
        <f>IF(B197=0,"",B197)</f>
        <v/>
      </c>
      <c r="U45" s="195"/>
    </row>
    <row r="46" spans="1:21" s="19" customFormat="1" ht="18" customHeight="1" thickBot="1" x14ac:dyDescent="0.45">
      <c r="B46" s="189" t="s">
        <v>87</v>
      </c>
      <c r="C46" s="189"/>
      <c r="D46" s="189"/>
      <c r="E46" s="189"/>
      <c r="F46" s="189"/>
      <c r="G46" s="189"/>
      <c r="H46" s="21" t="str">
        <f>IF(K104=0,"",K104)</f>
        <v/>
      </c>
      <c r="I46" s="191"/>
      <c r="J46" s="20"/>
      <c r="K46" s="199" t="s">
        <v>88</v>
      </c>
      <c r="L46" s="200"/>
      <c r="M46" s="200"/>
      <c r="N46" s="200"/>
      <c r="O46" s="200"/>
      <c r="P46" s="200"/>
      <c r="Q46" s="200"/>
      <c r="R46" s="200"/>
      <c r="S46" s="201"/>
      <c r="T46" s="24" t="str">
        <f>IF(B199=0,"",B199)</f>
        <v/>
      </c>
      <c r="U46" s="195"/>
    </row>
    <row r="47" spans="1:21" s="19" customFormat="1" ht="18" customHeight="1" thickBot="1" x14ac:dyDescent="0.45">
      <c r="B47" s="189" t="s">
        <v>89</v>
      </c>
      <c r="C47" s="189"/>
      <c r="D47" s="189"/>
      <c r="E47" s="189"/>
      <c r="F47" s="189"/>
      <c r="G47" s="189"/>
      <c r="H47" s="21" t="str">
        <f>IF(K104=0,"",K104)</f>
        <v/>
      </c>
      <c r="I47" s="191"/>
      <c r="J47" s="20"/>
      <c r="K47" s="22" t="str">
        <f>IF(B203=0,"",B203)</f>
        <v>◎</v>
      </c>
      <c r="L47" s="192" t="s">
        <v>90</v>
      </c>
      <c r="M47" s="193"/>
      <c r="N47" s="193"/>
      <c r="O47" s="193"/>
      <c r="P47" s="193"/>
      <c r="Q47" s="193"/>
      <c r="R47" s="193"/>
      <c r="S47" s="193"/>
      <c r="T47" s="194"/>
      <c r="U47" s="195"/>
    </row>
    <row r="48" spans="1:21" s="19" customFormat="1" ht="18" customHeight="1" x14ac:dyDescent="0.4">
      <c r="B48" s="189" t="s">
        <v>91</v>
      </c>
      <c r="C48" s="189"/>
      <c r="D48" s="189"/>
      <c r="E48" s="189"/>
      <c r="F48" s="189"/>
      <c r="G48" s="189"/>
      <c r="H48" s="21" t="str">
        <f t="shared" ref="H48:H51" si="1">IF(K105=0,"",K105)</f>
        <v/>
      </c>
      <c r="I48" s="191"/>
      <c r="J48" s="20"/>
      <c r="K48" s="196" t="s">
        <v>92</v>
      </c>
      <c r="L48" s="197"/>
      <c r="M48" s="197"/>
      <c r="N48" s="197"/>
      <c r="O48" s="197"/>
      <c r="P48" s="197"/>
      <c r="Q48" s="197"/>
      <c r="R48" s="197"/>
      <c r="S48" s="198"/>
      <c r="T48" s="23" t="str">
        <f>IF(B204=0,"",B204)</f>
        <v/>
      </c>
      <c r="U48" s="195"/>
    </row>
    <row r="49" spans="2:21" s="19" customFormat="1" ht="18" customHeight="1" thickBot="1" x14ac:dyDescent="0.45">
      <c r="B49" s="189" t="s">
        <v>93</v>
      </c>
      <c r="C49" s="189"/>
      <c r="D49" s="189"/>
      <c r="E49" s="189"/>
      <c r="F49" s="189"/>
      <c r="G49" s="189"/>
      <c r="H49" s="21" t="str">
        <f t="shared" si="1"/>
        <v>●</v>
      </c>
      <c r="I49" s="191"/>
      <c r="J49" s="20"/>
      <c r="K49" s="199" t="s">
        <v>94</v>
      </c>
      <c r="L49" s="200"/>
      <c r="M49" s="200"/>
      <c r="N49" s="200"/>
      <c r="O49" s="200"/>
      <c r="P49" s="200"/>
      <c r="Q49" s="200"/>
      <c r="R49" s="200"/>
      <c r="S49" s="201"/>
      <c r="T49" s="24" t="str">
        <f>IF(B206=0,"",B206)</f>
        <v>●</v>
      </c>
      <c r="U49" s="195"/>
    </row>
    <row r="50" spans="2:21" s="19" customFormat="1" ht="18" customHeight="1" thickBot="1" x14ac:dyDescent="0.45">
      <c r="B50" s="189" t="s">
        <v>95</v>
      </c>
      <c r="C50" s="189"/>
      <c r="D50" s="189"/>
      <c r="E50" s="189"/>
      <c r="F50" s="189"/>
      <c r="G50" s="189"/>
      <c r="H50" s="21" t="str">
        <f t="shared" si="1"/>
        <v/>
      </c>
      <c r="I50" s="191"/>
      <c r="J50" s="20"/>
      <c r="K50" s="22" t="str">
        <f>IF(B210=0,"",B210)</f>
        <v>◎</v>
      </c>
      <c r="L50" s="192" t="s">
        <v>96</v>
      </c>
      <c r="M50" s="193"/>
      <c r="N50" s="193"/>
      <c r="O50" s="193"/>
      <c r="P50" s="193"/>
      <c r="Q50" s="193"/>
      <c r="R50" s="193"/>
      <c r="S50" s="193"/>
      <c r="T50" s="194"/>
      <c r="U50" s="195"/>
    </row>
    <row r="51" spans="2:21" s="19" customFormat="1" ht="18" customHeight="1" x14ac:dyDescent="0.4">
      <c r="B51" s="189" t="s">
        <v>97</v>
      </c>
      <c r="C51" s="189"/>
      <c r="D51" s="189"/>
      <c r="E51" s="189"/>
      <c r="F51" s="189"/>
      <c r="G51" s="189"/>
      <c r="H51" s="21" t="str">
        <f t="shared" si="1"/>
        <v/>
      </c>
      <c r="I51" s="25" t="s">
        <v>68</v>
      </c>
      <c r="J51" s="20"/>
      <c r="K51" s="196" t="s">
        <v>98</v>
      </c>
      <c r="L51" s="197"/>
      <c r="M51" s="197"/>
      <c r="N51" s="197"/>
      <c r="O51" s="197"/>
      <c r="P51" s="197"/>
      <c r="Q51" s="197"/>
      <c r="R51" s="197"/>
      <c r="S51" s="198"/>
      <c r="T51" s="23" t="str">
        <f>IF(B211=0,"",B211)</f>
        <v/>
      </c>
      <c r="U51" s="195"/>
    </row>
    <row r="52" spans="2:21" s="19" customFormat="1" ht="18" customHeight="1" thickBot="1" x14ac:dyDescent="0.45">
      <c r="B52" s="202" t="s">
        <v>99</v>
      </c>
      <c r="C52" s="202"/>
      <c r="D52" s="202"/>
      <c r="E52" s="202"/>
      <c r="F52" s="202"/>
      <c r="G52" s="202"/>
      <c r="H52" s="202"/>
      <c r="I52" s="202"/>
      <c r="J52" s="20"/>
      <c r="K52" s="199" t="s">
        <v>100</v>
      </c>
      <c r="L52" s="200"/>
      <c r="M52" s="200"/>
      <c r="N52" s="200"/>
      <c r="O52" s="200"/>
      <c r="P52" s="200"/>
      <c r="Q52" s="200"/>
      <c r="R52" s="200"/>
      <c r="S52" s="201"/>
      <c r="T52" s="24" t="str">
        <f>IF(B213=0,"",B213)</f>
        <v>●</v>
      </c>
      <c r="U52" s="195"/>
    </row>
    <row r="53" spans="2:21" s="19" customFormat="1" ht="18" customHeight="1" thickBot="1" x14ac:dyDescent="0.45">
      <c r="B53" s="186" t="s">
        <v>101</v>
      </c>
      <c r="C53" s="187"/>
      <c r="D53" s="187"/>
      <c r="E53" s="187"/>
      <c r="F53" s="187"/>
      <c r="G53" s="187"/>
      <c r="H53" s="187"/>
      <c r="I53" s="188"/>
      <c r="J53" s="20"/>
      <c r="K53" s="22" t="str">
        <f>IF(B216=0,"",B216)</f>
        <v>◎</v>
      </c>
      <c r="L53" s="192" t="s">
        <v>102</v>
      </c>
      <c r="M53" s="193"/>
      <c r="N53" s="193"/>
      <c r="O53" s="193"/>
      <c r="P53" s="193"/>
      <c r="Q53" s="193"/>
      <c r="R53" s="193"/>
      <c r="S53" s="193"/>
      <c r="T53" s="194"/>
      <c r="U53" s="195"/>
    </row>
    <row r="54" spans="2:21" s="19" customFormat="1" ht="18" customHeight="1" x14ac:dyDescent="0.4">
      <c r="B54" s="203" t="s">
        <v>103</v>
      </c>
      <c r="C54" s="203"/>
      <c r="D54" s="203"/>
      <c r="E54" s="203"/>
      <c r="F54" s="203"/>
      <c r="G54" s="203"/>
      <c r="H54" s="204" t="str">
        <f>IF(A121=0,"",A121)</f>
        <v/>
      </c>
      <c r="I54" s="190">
        <f>G113</f>
        <v>25</v>
      </c>
      <c r="J54" s="20"/>
      <c r="K54" s="205" t="s">
        <v>92</v>
      </c>
      <c r="L54" s="206"/>
      <c r="M54" s="206"/>
      <c r="N54" s="206"/>
      <c r="O54" s="206"/>
      <c r="P54" s="206"/>
      <c r="Q54" s="206"/>
      <c r="R54" s="206"/>
      <c r="S54" s="207"/>
      <c r="T54" s="26" t="str">
        <f>IF(B217=0,"",B217)</f>
        <v>●</v>
      </c>
      <c r="U54" s="195"/>
    </row>
    <row r="55" spans="2:21" s="19" customFormat="1" ht="18" customHeight="1" thickBot="1" x14ac:dyDescent="0.45">
      <c r="B55" s="203"/>
      <c r="C55" s="203"/>
      <c r="D55" s="203"/>
      <c r="E55" s="203"/>
      <c r="F55" s="203"/>
      <c r="G55" s="203"/>
      <c r="H55" s="204"/>
      <c r="I55" s="191"/>
      <c r="J55" s="20"/>
      <c r="K55" s="199" t="s">
        <v>94</v>
      </c>
      <c r="L55" s="200"/>
      <c r="M55" s="200"/>
      <c r="N55" s="200"/>
      <c r="O55" s="200"/>
      <c r="P55" s="200"/>
      <c r="Q55" s="200"/>
      <c r="R55" s="200"/>
      <c r="S55" s="201"/>
      <c r="T55" s="27" t="str">
        <f>IF(B219=0,"",B219)</f>
        <v/>
      </c>
      <c r="U55" s="195"/>
    </row>
    <row r="56" spans="2:21" s="19" customFormat="1" ht="18" customHeight="1" thickBot="1" x14ac:dyDescent="0.45">
      <c r="B56" s="203" t="s">
        <v>104</v>
      </c>
      <c r="C56" s="203"/>
      <c r="D56" s="203"/>
      <c r="E56" s="203"/>
      <c r="F56" s="203"/>
      <c r="G56" s="203"/>
      <c r="H56" s="204" t="str">
        <f>IF(A122=0,"",A122)</f>
        <v>●</v>
      </c>
      <c r="I56" s="191"/>
      <c r="J56" s="20"/>
      <c r="K56" s="22" t="str">
        <f>IF(B222=0,"",B222)</f>
        <v/>
      </c>
      <c r="L56" s="192" t="s">
        <v>105</v>
      </c>
      <c r="M56" s="193"/>
      <c r="N56" s="193"/>
      <c r="O56" s="193"/>
      <c r="P56" s="193"/>
      <c r="Q56" s="193"/>
      <c r="R56" s="193"/>
      <c r="S56" s="193"/>
      <c r="T56" s="194"/>
      <c r="U56" s="195"/>
    </row>
    <row r="57" spans="2:21" s="19" customFormat="1" ht="18" customHeight="1" x14ac:dyDescent="0.4">
      <c r="B57" s="203"/>
      <c r="C57" s="203"/>
      <c r="D57" s="203"/>
      <c r="E57" s="203"/>
      <c r="F57" s="203"/>
      <c r="G57" s="203"/>
      <c r="H57" s="204"/>
      <c r="I57" s="191"/>
      <c r="J57" s="20"/>
      <c r="K57" s="208" t="s">
        <v>106</v>
      </c>
      <c r="L57" s="209"/>
      <c r="M57" s="209"/>
      <c r="N57" s="209"/>
      <c r="O57" s="209"/>
      <c r="P57" s="209"/>
      <c r="Q57" s="209"/>
      <c r="R57" s="209"/>
      <c r="S57" s="210"/>
      <c r="T57" s="211" t="str">
        <f>IF(B223=0,"",B213)</f>
        <v/>
      </c>
      <c r="U57" s="195"/>
    </row>
    <row r="58" spans="2:21" s="19" customFormat="1" ht="18" customHeight="1" thickBot="1" x14ac:dyDescent="0.45">
      <c r="B58" s="203" t="s">
        <v>107</v>
      </c>
      <c r="C58" s="203"/>
      <c r="D58" s="203"/>
      <c r="E58" s="203"/>
      <c r="F58" s="203"/>
      <c r="G58" s="203"/>
      <c r="H58" s="204" t="str">
        <f>IF(A123=0,"",A123)</f>
        <v/>
      </c>
      <c r="I58" s="191"/>
      <c r="J58" s="20"/>
      <c r="K58" s="208"/>
      <c r="L58" s="209"/>
      <c r="M58" s="209"/>
      <c r="N58" s="209"/>
      <c r="O58" s="209"/>
      <c r="P58" s="209"/>
      <c r="Q58" s="209"/>
      <c r="R58" s="209"/>
      <c r="S58" s="210"/>
      <c r="T58" s="212"/>
      <c r="U58" s="195"/>
    </row>
    <row r="59" spans="2:21" s="19" customFormat="1" ht="18" customHeight="1" thickBot="1" x14ac:dyDescent="0.45">
      <c r="B59" s="203"/>
      <c r="C59" s="203"/>
      <c r="D59" s="203"/>
      <c r="E59" s="203"/>
      <c r="F59" s="203"/>
      <c r="G59" s="203"/>
      <c r="H59" s="204"/>
      <c r="I59" s="191"/>
      <c r="J59" s="20"/>
      <c r="K59" s="22" t="str">
        <f>IF(B228=0,"",B228)</f>
        <v>◎</v>
      </c>
      <c r="L59" s="192" t="s">
        <v>108</v>
      </c>
      <c r="M59" s="193"/>
      <c r="N59" s="193"/>
      <c r="O59" s="193"/>
      <c r="P59" s="193"/>
      <c r="Q59" s="193"/>
      <c r="R59" s="193"/>
      <c r="S59" s="193"/>
      <c r="T59" s="194"/>
      <c r="U59" s="195"/>
    </row>
    <row r="60" spans="2:21" s="19" customFormat="1" ht="18" customHeight="1" x14ac:dyDescent="0.4">
      <c r="B60" s="203" t="s">
        <v>109</v>
      </c>
      <c r="C60" s="203"/>
      <c r="D60" s="203"/>
      <c r="E60" s="203"/>
      <c r="F60" s="203"/>
      <c r="G60" s="203"/>
      <c r="H60" s="204" t="str">
        <f>IF(A124=0,"",A124)</f>
        <v/>
      </c>
      <c r="I60" s="191"/>
      <c r="J60" s="20"/>
      <c r="K60" s="208" t="s">
        <v>110</v>
      </c>
      <c r="L60" s="209"/>
      <c r="M60" s="209"/>
      <c r="N60" s="209"/>
      <c r="O60" s="209"/>
      <c r="P60" s="209"/>
      <c r="Q60" s="209"/>
      <c r="R60" s="209"/>
      <c r="S60" s="210"/>
      <c r="T60" s="211" t="str">
        <f>IF(B229=0,"",B229)</f>
        <v>●</v>
      </c>
      <c r="U60" s="195"/>
    </row>
    <row r="61" spans="2:21" s="19" customFormat="1" ht="18" customHeight="1" thickBot="1" x14ac:dyDescent="0.45">
      <c r="B61" s="203"/>
      <c r="C61" s="203"/>
      <c r="D61" s="203"/>
      <c r="E61" s="203"/>
      <c r="F61" s="203"/>
      <c r="G61" s="203"/>
      <c r="H61" s="204"/>
      <c r="I61" s="25" t="s">
        <v>68</v>
      </c>
      <c r="J61" s="20"/>
      <c r="K61" s="208"/>
      <c r="L61" s="209"/>
      <c r="M61" s="209"/>
      <c r="N61" s="209"/>
      <c r="O61" s="209"/>
      <c r="P61" s="209"/>
      <c r="Q61" s="209"/>
      <c r="R61" s="209"/>
      <c r="S61" s="210"/>
      <c r="T61" s="212"/>
      <c r="U61" s="195"/>
    </row>
    <row r="62" spans="2:21" s="19" customFormat="1" ht="18" customHeight="1" thickBot="1" x14ac:dyDescent="0.45">
      <c r="B62" s="202" t="s">
        <v>111</v>
      </c>
      <c r="C62" s="202"/>
      <c r="D62" s="202"/>
      <c r="E62" s="202"/>
      <c r="F62" s="202"/>
      <c r="G62" s="202"/>
      <c r="H62" s="202"/>
      <c r="I62" s="202"/>
      <c r="J62" s="20"/>
      <c r="K62" s="22" t="str">
        <f>IF(B233=0,"",B233)</f>
        <v/>
      </c>
      <c r="L62" s="192" t="s">
        <v>112</v>
      </c>
      <c r="M62" s="193"/>
      <c r="N62" s="193"/>
      <c r="O62" s="193"/>
      <c r="P62" s="193"/>
      <c r="Q62" s="193"/>
      <c r="R62" s="193"/>
      <c r="S62" s="193"/>
      <c r="T62" s="194"/>
      <c r="U62" s="195"/>
    </row>
    <row r="63" spans="2:21" s="19" customFormat="1" ht="18" customHeight="1" thickBot="1" x14ac:dyDescent="0.45">
      <c r="B63" s="223" t="s">
        <v>113</v>
      </c>
      <c r="C63" s="223"/>
      <c r="D63" s="223"/>
      <c r="E63" s="223"/>
      <c r="F63" s="223"/>
      <c r="G63" s="223"/>
      <c r="H63" s="224"/>
      <c r="I63" s="223"/>
      <c r="J63" s="20"/>
      <c r="K63" s="208" t="s">
        <v>114</v>
      </c>
      <c r="L63" s="209"/>
      <c r="M63" s="209"/>
      <c r="N63" s="209"/>
      <c r="O63" s="209"/>
      <c r="P63" s="209"/>
      <c r="Q63" s="209"/>
      <c r="R63" s="209"/>
      <c r="S63" s="210"/>
      <c r="T63" s="211" t="str">
        <f>IF(B234=0,"",B234)</f>
        <v/>
      </c>
      <c r="U63" s="195"/>
    </row>
    <row r="64" spans="2:21" s="19" customFormat="1" ht="18" customHeight="1" thickBot="1" x14ac:dyDescent="0.45">
      <c r="B64" s="22" t="str">
        <f>IF(B131=0,"",B131)</f>
        <v>◎</v>
      </c>
      <c r="C64" s="28" t="s">
        <v>115</v>
      </c>
      <c r="D64" s="29"/>
      <c r="E64" s="29"/>
      <c r="F64" s="29"/>
      <c r="G64" s="29"/>
      <c r="H64" s="30"/>
      <c r="I64" s="195">
        <f>G127</f>
        <v>35</v>
      </c>
      <c r="J64" s="20"/>
      <c r="K64" s="208"/>
      <c r="L64" s="209"/>
      <c r="M64" s="209"/>
      <c r="N64" s="209"/>
      <c r="O64" s="209"/>
      <c r="P64" s="209"/>
      <c r="Q64" s="209"/>
      <c r="R64" s="209"/>
      <c r="S64" s="210"/>
      <c r="T64" s="212"/>
      <c r="U64" s="195"/>
    </row>
    <row r="65" spans="2:21" s="19" customFormat="1" ht="18" customHeight="1" thickBot="1" x14ac:dyDescent="0.45">
      <c r="B65" s="213" t="s">
        <v>116</v>
      </c>
      <c r="C65" s="214"/>
      <c r="D65" s="214"/>
      <c r="E65" s="214"/>
      <c r="F65" s="214"/>
      <c r="G65" s="215"/>
      <c r="H65" s="31" t="str">
        <f>IF(B132=0,"",B132)</f>
        <v/>
      </c>
      <c r="I65" s="195"/>
      <c r="J65" s="20"/>
      <c r="K65" s="22" t="str">
        <f>IF(B237=0,"",B237)</f>
        <v>◎</v>
      </c>
      <c r="L65" s="192" t="s">
        <v>117</v>
      </c>
      <c r="M65" s="193"/>
      <c r="N65" s="193"/>
      <c r="O65" s="193"/>
      <c r="P65" s="193"/>
      <c r="Q65" s="193"/>
      <c r="R65" s="193"/>
      <c r="S65" s="193"/>
      <c r="T65" s="194"/>
      <c r="U65" s="195"/>
    </row>
    <row r="66" spans="2:21" s="19" customFormat="1" ht="18" customHeight="1" thickBot="1" x14ac:dyDescent="0.45">
      <c r="B66" s="219" t="s">
        <v>118</v>
      </c>
      <c r="C66" s="220"/>
      <c r="D66" s="220"/>
      <c r="E66" s="220"/>
      <c r="F66" s="220"/>
      <c r="G66" s="221"/>
      <c r="H66" s="32" t="str">
        <f>IF(B134=0,"",B134)</f>
        <v>●</v>
      </c>
      <c r="I66" s="195"/>
      <c r="J66" s="20"/>
      <c r="K66" s="208" t="s">
        <v>119</v>
      </c>
      <c r="L66" s="209"/>
      <c r="M66" s="209"/>
      <c r="N66" s="209"/>
      <c r="O66" s="209"/>
      <c r="P66" s="209"/>
      <c r="Q66" s="209"/>
      <c r="R66" s="209"/>
      <c r="S66" s="210"/>
      <c r="T66" s="211" t="str">
        <f>IF(B238=0,"",B238)</f>
        <v>●</v>
      </c>
      <c r="U66" s="195"/>
    </row>
    <row r="67" spans="2:21" s="19" customFormat="1" ht="18" customHeight="1" thickBot="1" x14ac:dyDescent="0.45">
      <c r="B67" s="22" t="str">
        <f>IF(B138=0,"",B138)</f>
        <v>◎</v>
      </c>
      <c r="C67" s="28" t="s">
        <v>120</v>
      </c>
      <c r="D67" s="29"/>
      <c r="E67" s="29"/>
      <c r="F67" s="29"/>
      <c r="G67" s="29"/>
      <c r="H67" s="30"/>
      <c r="I67" s="195"/>
      <c r="J67" s="20"/>
      <c r="K67" s="225"/>
      <c r="L67" s="226"/>
      <c r="M67" s="226"/>
      <c r="N67" s="226"/>
      <c r="O67" s="226"/>
      <c r="P67" s="226"/>
      <c r="Q67" s="226"/>
      <c r="R67" s="226"/>
      <c r="S67" s="227"/>
      <c r="T67" s="212"/>
      <c r="U67" s="190"/>
    </row>
    <row r="68" spans="2:21" s="19" customFormat="1" ht="18" customHeight="1" x14ac:dyDescent="0.4">
      <c r="B68" s="213" t="s">
        <v>116</v>
      </c>
      <c r="C68" s="214"/>
      <c r="D68" s="214"/>
      <c r="E68" s="214"/>
      <c r="F68" s="214"/>
      <c r="G68" s="215"/>
      <c r="H68" s="33" t="str">
        <f>IF(B139=0,"",B139)</f>
        <v/>
      </c>
      <c r="I68" s="195"/>
      <c r="J68" s="20"/>
      <c r="K68" s="216" t="s">
        <v>121</v>
      </c>
      <c r="L68" s="217"/>
      <c r="M68" s="217"/>
      <c r="N68" s="217"/>
      <c r="O68" s="217"/>
      <c r="P68" s="217"/>
      <c r="Q68" s="217"/>
      <c r="R68" s="217"/>
      <c r="S68" s="218"/>
      <c r="T68" s="34">
        <f>C242</f>
        <v>9</v>
      </c>
      <c r="U68" s="25" t="s">
        <v>68</v>
      </c>
    </row>
    <row r="69" spans="2:21" s="19" customFormat="1" ht="18" customHeight="1" thickBot="1" x14ac:dyDescent="0.45">
      <c r="B69" s="219" t="s">
        <v>118</v>
      </c>
      <c r="C69" s="220"/>
      <c r="D69" s="220"/>
      <c r="E69" s="220"/>
      <c r="F69" s="220"/>
      <c r="G69" s="221"/>
      <c r="H69" s="35" t="str">
        <f>IF(B141=0,"",B141)</f>
        <v>●</v>
      </c>
      <c r="I69" s="195"/>
      <c r="J69" s="20"/>
      <c r="K69" s="36" t="s">
        <v>122</v>
      </c>
      <c r="L69" s="20"/>
      <c r="M69" s="20"/>
      <c r="N69" s="20"/>
      <c r="O69" s="20"/>
      <c r="P69" s="222" t="s">
        <v>123</v>
      </c>
      <c r="Q69" s="222"/>
      <c r="R69" s="222"/>
      <c r="S69" s="222"/>
      <c r="T69" s="222"/>
      <c r="U69" s="222"/>
    </row>
    <row r="70" spans="2:21" s="19" customFormat="1" ht="18" customHeight="1" thickBot="1" x14ac:dyDescent="0.45">
      <c r="B70" s="22" t="str">
        <f>IF(B146=0,"",B146)</f>
        <v/>
      </c>
      <c r="C70" s="28" t="s">
        <v>124</v>
      </c>
      <c r="D70" s="29"/>
      <c r="E70" s="29"/>
      <c r="F70" s="29"/>
      <c r="G70" s="29"/>
      <c r="H70" s="30"/>
      <c r="I70" s="195"/>
      <c r="J70" s="20"/>
      <c r="K70" s="37" t="str">
        <f>IF(COUNTIF(K44:K67,"◎")&gt;5,"NG！５項目以上選択されています。","")</f>
        <v/>
      </c>
      <c r="L70" s="20"/>
      <c r="M70" s="20"/>
      <c r="N70" s="20"/>
      <c r="O70" s="20"/>
      <c r="P70" s="38"/>
      <c r="Q70" s="38"/>
      <c r="R70" s="38"/>
      <c r="S70" s="37" t="str">
        <f>IF(COUNTIF(T45:T67,"○")&gt;5,"NG！５項目以上選択されています。","")</f>
        <v/>
      </c>
      <c r="T70" s="38"/>
      <c r="U70" s="38"/>
    </row>
    <row r="71" spans="2:21" s="19" customFormat="1" ht="18" customHeight="1" x14ac:dyDescent="0.4">
      <c r="B71" s="213" t="s">
        <v>116</v>
      </c>
      <c r="C71" s="214"/>
      <c r="D71" s="214"/>
      <c r="E71" s="214"/>
      <c r="F71" s="214"/>
      <c r="G71" s="215"/>
      <c r="H71" s="31" t="str">
        <f>IF(B147=0,"",B147)</f>
        <v/>
      </c>
      <c r="I71" s="195"/>
      <c r="J71" s="20"/>
      <c r="K71" s="186" t="s">
        <v>125</v>
      </c>
      <c r="L71" s="187"/>
      <c r="M71" s="187"/>
      <c r="N71" s="187"/>
      <c r="O71" s="187"/>
      <c r="P71" s="187"/>
      <c r="Q71" s="187"/>
      <c r="R71" s="187"/>
      <c r="S71" s="187"/>
      <c r="T71" s="187"/>
      <c r="U71" s="188"/>
    </row>
    <row r="72" spans="2:21" s="19" customFormat="1" ht="18" customHeight="1" thickBot="1" x14ac:dyDescent="0.45">
      <c r="B72" s="219" t="s">
        <v>118</v>
      </c>
      <c r="C72" s="220"/>
      <c r="D72" s="220"/>
      <c r="E72" s="220"/>
      <c r="F72" s="220"/>
      <c r="G72" s="221"/>
      <c r="H72" s="35" t="str">
        <f>IF(B149=0,"",B149)</f>
        <v/>
      </c>
      <c r="I72" s="195"/>
      <c r="J72" s="20"/>
      <c r="K72" s="235" t="s">
        <v>126</v>
      </c>
      <c r="L72" s="236"/>
      <c r="M72" s="236"/>
      <c r="N72" s="236"/>
      <c r="O72" s="236"/>
      <c r="P72" s="236"/>
      <c r="Q72" s="236"/>
      <c r="R72" s="236"/>
      <c r="S72" s="237"/>
      <c r="T72" s="211" t="str">
        <f>IF(G249=10,V1,"")</f>
        <v>●</v>
      </c>
      <c r="U72" s="239">
        <f>IF(T72=V1,10,0)</f>
        <v>10</v>
      </c>
    </row>
    <row r="73" spans="2:21" s="19" customFormat="1" ht="18" customHeight="1" thickBot="1" x14ac:dyDescent="0.45">
      <c r="B73" s="22" t="str">
        <f>IF(B152=0,"",B152)</f>
        <v/>
      </c>
      <c r="C73" s="28" t="s">
        <v>127</v>
      </c>
      <c r="D73" s="29"/>
      <c r="E73" s="29"/>
      <c r="F73" s="29"/>
      <c r="G73" s="29"/>
      <c r="H73" s="30"/>
      <c r="I73" s="195"/>
      <c r="J73" s="20"/>
      <c r="K73" s="208"/>
      <c r="L73" s="209"/>
      <c r="M73" s="209"/>
      <c r="N73" s="209"/>
      <c r="O73" s="209"/>
      <c r="P73" s="209"/>
      <c r="Q73" s="209"/>
      <c r="R73" s="209"/>
      <c r="S73" s="210"/>
      <c r="T73" s="238"/>
      <c r="U73" s="240"/>
    </row>
    <row r="74" spans="2:21" s="19" customFormat="1" ht="18" customHeight="1" x14ac:dyDescent="0.4">
      <c r="B74" s="213" t="s">
        <v>116</v>
      </c>
      <c r="C74" s="214"/>
      <c r="D74" s="214"/>
      <c r="E74" s="214"/>
      <c r="F74" s="214"/>
      <c r="G74" s="215"/>
      <c r="H74" s="31" t="str">
        <f>IF(B153=0,"",B153)</f>
        <v/>
      </c>
      <c r="I74" s="195"/>
      <c r="J74" s="20"/>
      <c r="K74" s="225"/>
      <c r="L74" s="226"/>
      <c r="M74" s="226"/>
      <c r="N74" s="226"/>
      <c r="O74" s="226"/>
      <c r="P74" s="226"/>
      <c r="Q74" s="226"/>
      <c r="R74" s="226"/>
      <c r="S74" s="227"/>
      <c r="T74" s="212"/>
      <c r="U74" s="25" t="s">
        <v>68</v>
      </c>
    </row>
    <row r="75" spans="2:21" s="19" customFormat="1" ht="18" customHeight="1" thickBot="1" x14ac:dyDescent="0.45">
      <c r="B75" s="219" t="s">
        <v>118</v>
      </c>
      <c r="C75" s="220"/>
      <c r="D75" s="220"/>
      <c r="E75" s="220"/>
      <c r="F75" s="220"/>
      <c r="G75" s="221"/>
      <c r="H75" s="35" t="str">
        <f>IF(B155=0,"",B155)</f>
        <v/>
      </c>
      <c r="I75" s="195"/>
      <c r="J75" s="20"/>
      <c r="K75" s="36"/>
      <c r="L75" s="20"/>
      <c r="M75" s="20"/>
      <c r="N75" s="20"/>
      <c r="O75" s="20"/>
      <c r="P75" s="20"/>
      <c r="Q75" s="39"/>
      <c r="R75" s="39"/>
      <c r="S75" s="39"/>
      <c r="T75" s="39"/>
      <c r="U75" s="39" t="s">
        <v>128</v>
      </c>
    </row>
    <row r="76" spans="2:21" s="19" customFormat="1" ht="18" customHeight="1" thickBot="1" x14ac:dyDescent="0.45">
      <c r="B76" s="22" t="str">
        <f>IF(B158=0,"",B158)</f>
        <v>◎</v>
      </c>
      <c r="C76" s="28" t="s">
        <v>129</v>
      </c>
      <c r="D76" s="29"/>
      <c r="E76" s="29"/>
      <c r="F76" s="29"/>
      <c r="G76" s="29"/>
      <c r="H76" s="30"/>
      <c r="I76" s="195"/>
      <c r="J76" s="20"/>
      <c r="K76" s="20"/>
      <c r="L76" s="20"/>
      <c r="M76" s="20"/>
      <c r="N76" s="20"/>
      <c r="O76" s="20"/>
      <c r="P76" s="20"/>
      <c r="Q76" s="20"/>
      <c r="R76" s="20"/>
      <c r="S76" s="20"/>
      <c r="T76" s="20"/>
      <c r="U76" s="20"/>
    </row>
    <row r="77" spans="2:21" s="19" customFormat="1" ht="18" customHeight="1" x14ac:dyDescent="0.4">
      <c r="B77" s="213" t="s">
        <v>116</v>
      </c>
      <c r="C77" s="214"/>
      <c r="D77" s="214"/>
      <c r="E77" s="214"/>
      <c r="F77" s="214"/>
      <c r="G77" s="215"/>
      <c r="H77" s="31" t="str">
        <f>IF(B159=0,"",B159)</f>
        <v/>
      </c>
      <c r="I77" s="195"/>
      <c r="J77" s="20"/>
      <c r="K77" s="228" t="s">
        <v>130</v>
      </c>
      <c r="L77" s="229"/>
      <c r="M77" s="228" t="s">
        <v>131</v>
      </c>
      <c r="N77" s="230"/>
      <c r="O77" s="230"/>
      <c r="P77" s="230"/>
      <c r="Q77" s="230"/>
      <c r="R77" s="230"/>
      <c r="S77" s="230"/>
      <c r="T77" s="230"/>
      <c r="U77" s="229"/>
    </row>
    <row r="78" spans="2:21" s="19" customFormat="1" ht="18" customHeight="1" thickBot="1" x14ac:dyDescent="0.45">
      <c r="B78" s="219" t="s">
        <v>118</v>
      </c>
      <c r="C78" s="220"/>
      <c r="D78" s="220"/>
      <c r="E78" s="220"/>
      <c r="F78" s="220"/>
      <c r="G78" s="221"/>
      <c r="H78" s="35" t="str">
        <f>IF(B160=0,"",B160)</f>
        <v>●</v>
      </c>
      <c r="I78" s="195"/>
      <c r="J78" s="20"/>
      <c r="K78" s="231" t="s">
        <v>132</v>
      </c>
      <c r="L78" s="232"/>
      <c r="M78" s="40" t="s">
        <v>133</v>
      </c>
      <c r="N78" s="40" t="s">
        <v>134</v>
      </c>
      <c r="O78" s="40" t="s">
        <v>135</v>
      </c>
      <c r="P78" s="40" t="s">
        <v>136</v>
      </c>
      <c r="Q78" s="40" t="s">
        <v>137</v>
      </c>
      <c r="R78" s="40" t="s">
        <v>138</v>
      </c>
      <c r="S78" s="40" t="s">
        <v>139</v>
      </c>
      <c r="T78" s="40" t="s">
        <v>140</v>
      </c>
      <c r="U78" s="41">
        <f>I44</f>
        <v>40</v>
      </c>
    </row>
    <row r="79" spans="2:21" s="19" customFormat="1" ht="18" customHeight="1" thickBot="1" x14ac:dyDescent="0.45">
      <c r="B79" s="22" t="str">
        <f>IF(B163=0,"",B163)</f>
        <v>◎</v>
      </c>
      <c r="C79" s="28" t="s">
        <v>141</v>
      </c>
      <c r="D79" s="29"/>
      <c r="E79" s="29"/>
      <c r="F79" s="29"/>
      <c r="G79" s="29"/>
      <c r="H79" s="30"/>
      <c r="I79" s="195"/>
      <c r="J79" s="20"/>
      <c r="K79" s="233" t="s">
        <v>142</v>
      </c>
      <c r="L79" s="234"/>
      <c r="M79" s="42" t="s">
        <v>133</v>
      </c>
      <c r="N79" s="43"/>
      <c r="O79" s="43" t="s">
        <v>134</v>
      </c>
      <c r="P79" s="43"/>
      <c r="Q79" s="43" t="s">
        <v>143</v>
      </c>
      <c r="R79" s="43"/>
      <c r="S79" s="43" t="s">
        <v>136</v>
      </c>
      <c r="T79" s="43"/>
      <c r="U79" s="44">
        <f>I54</f>
        <v>25</v>
      </c>
    </row>
    <row r="80" spans="2:21" s="19" customFormat="1" ht="18" customHeight="1" x14ac:dyDescent="0.4">
      <c r="B80" s="213" t="s">
        <v>116</v>
      </c>
      <c r="C80" s="214"/>
      <c r="D80" s="214"/>
      <c r="E80" s="214"/>
      <c r="F80" s="214"/>
      <c r="G80" s="215"/>
      <c r="H80" s="31" t="str">
        <f>IF(B164=0,"",B164)</f>
        <v/>
      </c>
      <c r="I80" s="195"/>
      <c r="J80" s="20"/>
      <c r="K80" s="233" t="s">
        <v>144</v>
      </c>
      <c r="L80" s="234"/>
      <c r="M80" s="42" t="s">
        <v>145</v>
      </c>
      <c r="N80" s="43"/>
      <c r="O80" s="43" t="s">
        <v>146</v>
      </c>
      <c r="P80" s="43"/>
      <c r="Q80" s="43" t="s">
        <v>143</v>
      </c>
      <c r="R80" s="43"/>
      <c r="S80" s="43" t="s">
        <v>147</v>
      </c>
      <c r="T80" s="43"/>
      <c r="U80" s="44">
        <f>I64</f>
        <v>35</v>
      </c>
    </row>
    <row r="81" spans="1:21" s="19" customFormat="1" ht="18" customHeight="1" thickBot="1" x14ac:dyDescent="0.45">
      <c r="B81" s="219" t="s">
        <v>118</v>
      </c>
      <c r="C81" s="220"/>
      <c r="D81" s="220"/>
      <c r="E81" s="220"/>
      <c r="F81" s="220"/>
      <c r="G81" s="221"/>
      <c r="H81" s="35" t="str">
        <f>IF(B166=0,"",B166)</f>
        <v>●</v>
      </c>
      <c r="I81" s="195"/>
      <c r="J81" s="20"/>
      <c r="K81" s="233" t="s">
        <v>148</v>
      </c>
      <c r="L81" s="234"/>
      <c r="M81" s="42" t="s">
        <v>145</v>
      </c>
      <c r="N81" s="43"/>
      <c r="O81" s="43" t="s">
        <v>146</v>
      </c>
      <c r="P81" s="43"/>
      <c r="Q81" s="43" t="s">
        <v>143</v>
      </c>
      <c r="R81" s="43"/>
      <c r="S81" s="43" t="s">
        <v>147</v>
      </c>
      <c r="T81" s="43"/>
      <c r="U81" s="44">
        <f>U44</f>
        <v>35</v>
      </c>
    </row>
    <row r="82" spans="1:21" s="19" customFormat="1" ht="18" customHeight="1" thickBot="1" x14ac:dyDescent="0.45">
      <c r="B82" s="22" t="str">
        <f>IF(B170=0,"",B170)</f>
        <v>◎</v>
      </c>
      <c r="C82" s="28" t="s">
        <v>149</v>
      </c>
      <c r="D82" s="29"/>
      <c r="E82" s="29"/>
      <c r="F82" s="29"/>
      <c r="G82" s="29"/>
      <c r="H82" s="30"/>
      <c r="I82" s="195"/>
      <c r="J82" s="20"/>
      <c r="K82" s="260" t="s">
        <v>150</v>
      </c>
      <c r="L82" s="261"/>
      <c r="M82" s="45" t="s">
        <v>145</v>
      </c>
      <c r="N82" s="46"/>
      <c r="O82" s="46"/>
      <c r="P82" s="46"/>
      <c r="Q82" s="46" t="s">
        <v>151</v>
      </c>
      <c r="R82" s="46"/>
      <c r="S82" s="46"/>
      <c r="T82" s="46"/>
      <c r="U82" s="47">
        <f>U72</f>
        <v>10</v>
      </c>
    </row>
    <row r="83" spans="1:21" s="19" customFormat="1" ht="18" customHeight="1" x14ac:dyDescent="0.4">
      <c r="B83" s="213" t="s">
        <v>116</v>
      </c>
      <c r="C83" s="214"/>
      <c r="D83" s="214"/>
      <c r="E83" s="214"/>
      <c r="F83" s="214"/>
      <c r="G83" s="215"/>
      <c r="H83" s="31" t="str">
        <f>IF(B171=0,"",B171)</f>
        <v/>
      </c>
      <c r="I83" s="195"/>
      <c r="J83" s="20"/>
      <c r="K83" s="20"/>
      <c r="L83" s="20"/>
      <c r="M83" s="20"/>
      <c r="N83" s="20"/>
      <c r="O83" s="20"/>
      <c r="P83" s="20"/>
      <c r="Q83" s="20"/>
      <c r="R83" s="20"/>
      <c r="S83" s="20"/>
      <c r="T83" s="20"/>
      <c r="U83" s="20"/>
    </row>
    <row r="84" spans="1:21" s="19" customFormat="1" ht="18" customHeight="1" thickBot="1" x14ac:dyDescent="0.45">
      <c r="B84" s="219" t="s">
        <v>118</v>
      </c>
      <c r="C84" s="220"/>
      <c r="D84" s="220"/>
      <c r="E84" s="220"/>
      <c r="F84" s="220"/>
      <c r="G84" s="221"/>
      <c r="H84" s="35" t="str">
        <f>IF(B173=0,"",B173)</f>
        <v>●</v>
      </c>
      <c r="I84" s="195"/>
      <c r="J84" s="20"/>
      <c r="K84" s="20"/>
      <c r="L84" s="20"/>
      <c r="M84" s="20"/>
      <c r="N84" s="20"/>
      <c r="O84" s="20"/>
      <c r="P84" s="20"/>
      <c r="Q84" s="20"/>
      <c r="R84" s="20"/>
      <c r="S84" s="20"/>
      <c r="T84" s="20"/>
      <c r="U84" s="20"/>
    </row>
    <row r="85" spans="1:21" s="19" customFormat="1" ht="18" customHeight="1" thickTop="1" thickBot="1" x14ac:dyDescent="0.45">
      <c r="B85" s="22" t="str">
        <f>IF(B177=0,"",B177)</f>
        <v/>
      </c>
      <c r="C85" s="28" t="s">
        <v>152</v>
      </c>
      <c r="D85" s="29"/>
      <c r="E85" s="29"/>
      <c r="F85" s="29"/>
      <c r="G85" s="29"/>
      <c r="H85" s="30"/>
      <c r="I85" s="195"/>
      <c r="J85" s="20"/>
      <c r="K85" s="241" t="s">
        <v>153</v>
      </c>
      <c r="L85" s="242"/>
      <c r="M85" s="242"/>
      <c r="N85" s="242"/>
      <c r="O85" s="242"/>
      <c r="P85" s="242"/>
      <c r="Q85" s="242"/>
      <c r="R85" s="242"/>
      <c r="S85" s="242"/>
      <c r="T85" s="242"/>
      <c r="U85" s="243"/>
    </row>
    <row r="86" spans="1:21" s="19" customFormat="1" ht="18" customHeight="1" x14ac:dyDescent="0.15">
      <c r="B86" s="213" t="s">
        <v>116</v>
      </c>
      <c r="C86" s="214"/>
      <c r="D86" s="214"/>
      <c r="E86" s="214"/>
      <c r="F86" s="214"/>
      <c r="G86" s="215"/>
      <c r="H86" s="31" t="str">
        <f>IF(B178=0,"",B178)</f>
        <v/>
      </c>
      <c r="I86" s="195"/>
      <c r="J86" s="20"/>
      <c r="K86" s="244">
        <f>SUM(U78:U82)</f>
        <v>145</v>
      </c>
      <c r="L86" s="245"/>
      <c r="M86" s="245"/>
      <c r="N86" s="245"/>
      <c r="O86" s="245"/>
      <c r="P86" s="245"/>
      <c r="Q86" s="245"/>
      <c r="R86" s="48"/>
      <c r="S86" s="250" t="s">
        <v>154</v>
      </c>
      <c r="T86" s="250"/>
      <c r="U86" s="251"/>
    </row>
    <row r="87" spans="1:21" s="19" customFormat="1" ht="18" customHeight="1" x14ac:dyDescent="0.15">
      <c r="B87" s="256" t="s">
        <v>118</v>
      </c>
      <c r="C87" s="257"/>
      <c r="D87" s="257"/>
      <c r="E87" s="257"/>
      <c r="F87" s="257"/>
      <c r="G87" s="258"/>
      <c r="H87" s="35" t="str">
        <f>IF(B180=0,"",B180)</f>
        <v/>
      </c>
      <c r="I87" s="190"/>
      <c r="J87" s="20"/>
      <c r="K87" s="246"/>
      <c r="L87" s="247"/>
      <c r="M87" s="247"/>
      <c r="N87" s="247"/>
      <c r="O87" s="247"/>
      <c r="P87" s="247"/>
      <c r="Q87" s="247"/>
      <c r="R87" s="49"/>
      <c r="S87" s="252"/>
      <c r="T87" s="252"/>
      <c r="U87" s="253"/>
    </row>
    <row r="88" spans="1:21" s="19" customFormat="1" ht="18" customHeight="1" thickBot="1" x14ac:dyDescent="0.2">
      <c r="B88" s="259" t="s">
        <v>155</v>
      </c>
      <c r="C88" s="259"/>
      <c r="D88" s="259"/>
      <c r="E88" s="259"/>
      <c r="F88" s="259"/>
      <c r="G88" s="259"/>
      <c r="H88" s="34">
        <f>C185</f>
        <v>10</v>
      </c>
      <c r="I88" s="25" t="s">
        <v>68</v>
      </c>
      <c r="J88" s="20"/>
      <c r="K88" s="248"/>
      <c r="L88" s="249"/>
      <c r="M88" s="249"/>
      <c r="N88" s="249"/>
      <c r="O88" s="249"/>
      <c r="P88" s="249"/>
      <c r="Q88" s="249"/>
      <c r="R88" s="50" t="s">
        <v>68</v>
      </c>
      <c r="S88" s="254"/>
      <c r="T88" s="254"/>
      <c r="U88" s="255"/>
    </row>
    <row r="89" spans="1:21" s="19" customFormat="1" ht="19.5" customHeight="1" thickTop="1" x14ac:dyDescent="0.4">
      <c r="B89" s="51" t="s">
        <v>122</v>
      </c>
      <c r="G89" s="52"/>
      <c r="H89" s="52"/>
      <c r="I89" s="52" t="s">
        <v>156</v>
      </c>
    </row>
    <row r="90" spans="1:21" ht="21" customHeight="1" x14ac:dyDescent="0.4">
      <c r="A90" s="2" t="s">
        <v>157</v>
      </c>
      <c r="B90" s="53"/>
      <c r="C90" s="53"/>
      <c r="D90" s="53"/>
      <c r="E90" s="53"/>
      <c r="F90" s="53"/>
      <c r="G90" s="53"/>
      <c r="H90" s="53"/>
      <c r="I90" s="53"/>
      <c r="J90" s="53"/>
      <c r="K90" s="53"/>
      <c r="L90" s="53"/>
      <c r="M90" s="53"/>
      <c r="N90" s="53"/>
      <c r="O90" s="53"/>
      <c r="P90" s="53"/>
      <c r="Q90" s="53"/>
      <c r="R90" s="53"/>
      <c r="S90" s="53"/>
      <c r="T90" s="53"/>
      <c r="U90" s="53"/>
    </row>
    <row r="91" spans="1:21" ht="21" customHeight="1" x14ac:dyDescent="0.4"/>
    <row r="92" spans="1:21" ht="14.25" customHeight="1" x14ac:dyDescent="0.4"/>
    <row r="93" spans="1:21" ht="29.25" customHeight="1" x14ac:dyDescent="0.4">
      <c r="A93" s="262" t="s">
        <v>158</v>
      </c>
      <c r="B93" s="262"/>
      <c r="C93" s="262"/>
      <c r="D93" s="262"/>
      <c r="E93" s="262"/>
      <c r="F93" s="262"/>
      <c r="G93" s="262"/>
      <c r="H93" s="262"/>
      <c r="I93" s="262"/>
      <c r="J93" s="262"/>
      <c r="K93" s="262"/>
      <c r="L93" s="262"/>
      <c r="M93" s="262"/>
      <c r="N93" s="262"/>
      <c r="O93" s="262"/>
      <c r="P93" s="262"/>
      <c r="Q93" s="262"/>
      <c r="R93" s="262"/>
      <c r="S93" s="262"/>
      <c r="T93" s="262"/>
      <c r="U93" s="262"/>
    </row>
    <row r="94" spans="1:21" ht="29.25" customHeight="1" x14ac:dyDescent="0.4"/>
    <row r="95" spans="1:21" ht="29.25" customHeight="1" x14ac:dyDescent="0.4">
      <c r="A95" s="54" t="s">
        <v>159</v>
      </c>
      <c r="B95" s="54" t="s">
        <v>160</v>
      </c>
      <c r="C95" s="54"/>
      <c r="D95" s="54"/>
      <c r="E95" s="54"/>
      <c r="F95" s="54"/>
      <c r="G95" s="263">
        <f>IFERROR(VLOOKUP($V$1,K102:U109,10,FALSE),0)</f>
        <v>40</v>
      </c>
      <c r="H95" s="263"/>
      <c r="I95" s="2" t="s">
        <v>69</v>
      </c>
    </row>
    <row r="96" spans="1:21" ht="21" customHeight="1" x14ac:dyDescent="0.4"/>
    <row r="97" spans="2:21" ht="21" customHeight="1" x14ac:dyDescent="0.4">
      <c r="B97" s="2" t="s">
        <v>161</v>
      </c>
      <c r="G97" s="264" t="s">
        <v>17</v>
      </c>
      <c r="H97" s="264"/>
      <c r="I97" s="2" t="s">
        <v>162</v>
      </c>
      <c r="K97" s="125" t="s">
        <v>53</v>
      </c>
      <c r="L97" s="126"/>
      <c r="M97" s="127"/>
      <c r="N97" s="55"/>
      <c r="O97" s="55"/>
      <c r="P97" s="55"/>
      <c r="Q97" s="55"/>
      <c r="R97" s="55"/>
      <c r="S97" s="55"/>
    </row>
    <row r="98" spans="2:21" ht="21" customHeight="1" x14ac:dyDescent="0.4">
      <c r="B98" s="3" t="s">
        <v>20</v>
      </c>
      <c r="C98" s="146" t="s">
        <v>163</v>
      </c>
      <c r="D98" s="146"/>
      <c r="E98" s="146"/>
      <c r="F98" s="146" t="s">
        <v>164</v>
      </c>
      <c r="G98" s="146"/>
      <c r="H98" s="146"/>
      <c r="K98" s="166" t="s">
        <v>335</v>
      </c>
      <c r="L98" s="166"/>
      <c r="M98" s="166"/>
      <c r="N98" s="166"/>
      <c r="O98" s="166"/>
      <c r="P98" s="166"/>
      <c r="Q98" s="166"/>
      <c r="R98" s="166"/>
      <c r="S98" s="166"/>
    </row>
    <row r="99" spans="2:21" ht="29.25" customHeight="1" x14ac:dyDescent="0.4">
      <c r="B99" s="56" t="s">
        <v>13</v>
      </c>
      <c r="C99" s="265">
        <v>240</v>
      </c>
      <c r="D99" s="266"/>
      <c r="E99" s="56" t="s">
        <v>14</v>
      </c>
      <c r="F99" s="267">
        <v>60</v>
      </c>
      <c r="G99" s="268"/>
      <c r="H99" s="57" t="s">
        <v>0</v>
      </c>
      <c r="K99" s="166"/>
      <c r="L99" s="166"/>
      <c r="M99" s="166"/>
      <c r="N99" s="166"/>
      <c r="O99" s="166"/>
      <c r="P99" s="166"/>
      <c r="Q99" s="166"/>
      <c r="R99" s="166"/>
      <c r="S99" s="166"/>
    </row>
    <row r="100" spans="2:21" ht="29.25" customHeight="1" x14ac:dyDescent="0.4">
      <c r="B100" s="56" t="s">
        <v>12</v>
      </c>
      <c r="C100" s="265">
        <v>240</v>
      </c>
      <c r="D100" s="266"/>
      <c r="E100" s="56" t="s">
        <v>14</v>
      </c>
      <c r="F100" s="267">
        <v>60</v>
      </c>
      <c r="G100" s="268"/>
      <c r="H100" s="57" t="s">
        <v>0</v>
      </c>
      <c r="K100" s="166"/>
      <c r="L100" s="166"/>
      <c r="M100" s="166"/>
      <c r="N100" s="166"/>
      <c r="O100" s="166"/>
      <c r="P100" s="166"/>
      <c r="Q100" s="166"/>
      <c r="R100" s="166"/>
      <c r="S100" s="166"/>
    </row>
    <row r="101" spans="2:21" ht="29.25" customHeight="1" x14ac:dyDescent="0.4">
      <c r="B101" s="56" t="s">
        <v>11</v>
      </c>
      <c r="C101" s="265">
        <v>240</v>
      </c>
      <c r="D101" s="266"/>
      <c r="E101" s="56" t="s">
        <v>14</v>
      </c>
      <c r="F101" s="267">
        <v>60</v>
      </c>
      <c r="G101" s="268"/>
      <c r="H101" s="57" t="s">
        <v>0</v>
      </c>
      <c r="K101" s="166"/>
      <c r="L101" s="166"/>
      <c r="M101" s="166"/>
      <c r="N101" s="166"/>
      <c r="O101" s="166"/>
      <c r="P101" s="166"/>
      <c r="Q101" s="166"/>
      <c r="R101" s="166"/>
      <c r="S101" s="166"/>
      <c r="T101" s="128" t="s">
        <v>54</v>
      </c>
      <c r="U101" s="130"/>
    </row>
    <row r="102" spans="2:21" ht="29.25" customHeight="1" x14ac:dyDescent="0.4">
      <c r="B102" s="56" t="s">
        <v>10</v>
      </c>
      <c r="C102" s="265">
        <v>240</v>
      </c>
      <c r="D102" s="266"/>
      <c r="E102" s="56" t="s">
        <v>14</v>
      </c>
      <c r="F102" s="267">
        <v>60</v>
      </c>
      <c r="G102" s="268"/>
      <c r="H102" s="57" t="s">
        <v>0</v>
      </c>
      <c r="K102" s="10" t="str">
        <f>IF(P110&gt;=7,$V$1,"")</f>
        <v/>
      </c>
      <c r="L102" s="10" t="s">
        <v>165</v>
      </c>
      <c r="M102" s="125" t="s">
        <v>166</v>
      </c>
      <c r="N102" s="126"/>
      <c r="O102" s="126"/>
      <c r="P102" s="126"/>
      <c r="Q102" s="126"/>
      <c r="R102" s="126"/>
      <c r="S102" s="127"/>
      <c r="T102" s="128">
        <v>80</v>
      </c>
      <c r="U102" s="130"/>
    </row>
    <row r="103" spans="2:21" ht="29.25" customHeight="1" x14ac:dyDescent="0.4">
      <c r="B103" s="56" t="s">
        <v>9</v>
      </c>
      <c r="C103" s="265">
        <v>240</v>
      </c>
      <c r="D103" s="266"/>
      <c r="E103" s="56" t="s">
        <v>14</v>
      </c>
      <c r="F103" s="267">
        <v>60</v>
      </c>
      <c r="G103" s="268"/>
      <c r="H103" s="57" t="s">
        <v>0</v>
      </c>
      <c r="K103" s="10" t="str">
        <f>IF(AND(P110&lt;7,P110&gt;=6),$V$1,"")</f>
        <v/>
      </c>
      <c r="L103" s="10" t="s">
        <v>167</v>
      </c>
      <c r="M103" s="125" t="s">
        <v>168</v>
      </c>
      <c r="N103" s="126"/>
      <c r="O103" s="126"/>
      <c r="P103" s="126"/>
      <c r="Q103" s="126"/>
      <c r="R103" s="126"/>
      <c r="S103" s="127"/>
      <c r="T103" s="128">
        <v>70</v>
      </c>
      <c r="U103" s="130"/>
    </row>
    <row r="104" spans="2:21" ht="29.25" customHeight="1" x14ac:dyDescent="0.4">
      <c r="B104" s="56" t="s">
        <v>8</v>
      </c>
      <c r="C104" s="265">
        <v>240</v>
      </c>
      <c r="D104" s="266"/>
      <c r="E104" s="56" t="s">
        <v>14</v>
      </c>
      <c r="F104" s="267">
        <v>60</v>
      </c>
      <c r="G104" s="268"/>
      <c r="H104" s="57" t="s">
        <v>0</v>
      </c>
      <c r="K104" s="10" t="str">
        <f>IF(AND(P110&lt;6,P110&gt;=5),$V$1,"")</f>
        <v/>
      </c>
      <c r="L104" s="10" t="s">
        <v>169</v>
      </c>
      <c r="M104" s="125" t="s">
        <v>170</v>
      </c>
      <c r="N104" s="126"/>
      <c r="O104" s="126"/>
      <c r="P104" s="126"/>
      <c r="Q104" s="126"/>
      <c r="R104" s="126"/>
      <c r="S104" s="127"/>
      <c r="T104" s="128">
        <v>55</v>
      </c>
      <c r="U104" s="130"/>
    </row>
    <row r="105" spans="2:21" ht="29.25" customHeight="1" x14ac:dyDescent="0.4">
      <c r="B105" s="56" t="s">
        <v>7</v>
      </c>
      <c r="C105" s="265">
        <v>240</v>
      </c>
      <c r="D105" s="266"/>
      <c r="E105" s="56" t="s">
        <v>14</v>
      </c>
      <c r="F105" s="267">
        <v>60</v>
      </c>
      <c r="G105" s="268"/>
      <c r="H105" s="57" t="s">
        <v>0</v>
      </c>
      <c r="K105" s="10" t="str">
        <f>IF(AND(P110&lt;5,P110&gt;=4.5),$V$1,"")</f>
        <v/>
      </c>
      <c r="L105" s="10" t="s">
        <v>171</v>
      </c>
      <c r="M105" s="125" t="s">
        <v>172</v>
      </c>
      <c r="N105" s="126"/>
      <c r="O105" s="126"/>
      <c r="P105" s="126"/>
      <c r="Q105" s="126"/>
      <c r="R105" s="126"/>
      <c r="S105" s="127"/>
      <c r="T105" s="128">
        <v>45</v>
      </c>
      <c r="U105" s="130"/>
    </row>
    <row r="106" spans="2:21" ht="29.25" customHeight="1" x14ac:dyDescent="0.4">
      <c r="B106" s="56" t="s">
        <v>6</v>
      </c>
      <c r="C106" s="265">
        <v>240</v>
      </c>
      <c r="D106" s="266"/>
      <c r="E106" s="56" t="s">
        <v>14</v>
      </c>
      <c r="F106" s="267">
        <v>60</v>
      </c>
      <c r="G106" s="268"/>
      <c r="H106" s="57" t="s">
        <v>0</v>
      </c>
      <c r="K106" s="10" t="str">
        <f>IF(AND(P110&lt;4.5,P110&gt;=4),$V$1,"")</f>
        <v>●</v>
      </c>
      <c r="L106" s="10" t="s">
        <v>173</v>
      </c>
      <c r="M106" s="125" t="s">
        <v>174</v>
      </c>
      <c r="N106" s="126"/>
      <c r="O106" s="126"/>
      <c r="P106" s="126"/>
      <c r="Q106" s="126"/>
      <c r="R106" s="126"/>
      <c r="S106" s="127"/>
      <c r="T106" s="128">
        <v>40</v>
      </c>
      <c r="U106" s="130"/>
    </row>
    <row r="107" spans="2:21" ht="29.25" customHeight="1" x14ac:dyDescent="0.4">
      <c r="B107" s="56" t="s">
        <v>5</v>
      </c>
      <c r="C107" s="265">
        <v>240</v>
      </c>
      <c r="D107" s="266"/>
      <c r="E107" s="56" t="s">
        <v>14</v>
      </c>
      <c r="F107" s="267">
        <v>60</v>
      </c>
      <c r="G107" s="268"/>
      <c r="H107" s="57" t="s">
        <v>0</v>
      </c>
      <c r="K107" s="10" t="str">
        <f>IF(AND(P110&lt;4,P110&gt;=3),$V$1,"")</f>
        <v/>
      </c>
      <c r="L107" s="10" t="s">
        <v>175</v>
      </c>
      <c r="M107" s="125" t="s">
        <v>176</v>
      </c>
      <c r="N107" s="126"/>
      <c r="O107" s="126"/>
      <c r="P107" s="126"/>
      <c r="Q107" s="126"/>
      <c r="R107" s="126"/>
      <c r="S107" s="127"/>
      <c r="T107" s="128">
        <v>30</v>
      </c>
      <c r="U107" s="130"/>
    </row>
    <row r="108" spans="2:21" ht="29.25" customHeight="1" x14ac:dyDescent="0.4">
      <c r="B108" s="56" t="s">
        <v>4</v>
      </c>
      <c r="C108" s="265">
        <v>240</v>
      </c>
      <c r="D108" s="266"/>
      <c r="E108" s="56" t="s">
        <v>14</v>
      </c>
      <c r="F108" s="267">
        <v>60</v>
      </c>
      <c r="G108" s="268"/>
      <c r="H108" s="57" t="s">
        <v>0</v>
      </c>
      <c r="K108" s="10" t="str">
        <f>IF(AND(P110&lt;3,P110&gt;=2),$V$1,"")</f>
        <v/>
      </c>
      <c r="L108" s="10" t="s">
        <v>177</v>
      </c>
      <c r="M108" s="125" t="s">
        <v>178</v>
      </c>
      <c r="N108" s="126"/>
      <c r="O108" s="126"/>
      <c r="P108" s="126"/>
      <c r="Q108" s="126"/>
      <c r="R108" s="126"/>
      <c r="S108" s="127"/>
      <c r="T108" s="128">
        <v>20</v>
      </c>
      <c r="U108" s="130"/>
    </row>
    <row r="109" spans="2:21" ht="29.25" customHeight="1" thickBot="1" x14ac:dyDescent="0.45">
      <c r="B109" s="56" t="s">
        <v>3</v>
      </c>
      <c r="C109" s="265">
        <v>240</v>
      </c>
      <c r="D109" s="266"/>
      <c r="E109" s="56" t="s">
        <v>14</v>
      </c>
      <c r="F109" s="267">
        <v>60</v>
      </c>
      <c r="G109" s="268"/>
      <c r="H109" s="57" t="s">
        <v>0</v>
      </c>
      <c r="K109" s="58" t="str">
        <f>IF(AND(P110&lt;2,P110&lt;&gt;0),$V$1,"")</f>
        <v/>
      </c>
      <c r="L109" s="58" t="s">
        <v>179</v>
      </c>
      <c r="M109" s="273" t="s">
        <v>180</v>
      </c>
      <c r="N109" s="274"/>
      <c r="O109" s="274"/>
      <c r="P109" s="274"/>
      <c r="Q109" s="274"/>
      <c r="R109" s="274"/>
      <c r="S109" s="275"/>
      <c r="T109" s="128">
        <v>5</v>
      </c>
      <c r="U109" s="130"/>
    </row>
    <row r="110" spans="2:21" ht="29.25" customHeight="1" thickBot="1" x14ac:dyDescent="0.45">
      <c r="B110" s="59" t="s">
        <v>2</v>
      </c>
      <c r="C110" s="265">
        <v>240</v>
      </c>
      <c r="D110" s="266"/>
      <c r="E110" s="60" t="s">
        <v>14</v>
      </c>
      <c r="F110" s="276">
        <v>60</v>
      </c>
      <c r="G110" s="277"/>
      <c r="H110" s="61" t="s">
        <v>0</v>
      </c>
      <c r="K110" s="278" t="s">
        <v>181</v>
      </c>
      <c r="L110" s="279"/>
      <c r="M110" s="279"/>
      <c r="N110" s="279"/>
      <c r="O110" s="279"/>
      <c r="P110" s="282">
        <f>IFERROR(C111/F111,0)</f>
        <v>4</v>
      </c>
      <c r="Q110" s="283"/>
      <c r="R110" s="284"/>
      <c r="S110" s="62"/>
      <c r="T110" s="62"/>
    </row>
    <row r="111" spans="2:21" ht="29.25" customHeight="1" thickBot="1" x14ac:dyDescent="0.45">
      <c r="B111" s="63" t="s">
        <v>1</v>
      </c>
      <c r="C111" s="288">
        <f>SUM(C99:D110)</f>
        <v>2880</v>
      </c>
      <c r="D111" s="289"/>
      <c r="E111" s="64" t="s">
        <v>14</v>
      </c>
      <c r="F111" s="290">
        <f>SUM(F99:G110)</f>
        <v>720</v>
      </c>
      <c r="G111" s="291"/>
      <c r="H111" s="65" t="s">
        <v>0</v>
      </c>
      <c r="K111" s="280"/>
      <c r="L111" s="281"/>
      <c r="M111" s="281"/>
      <c r="N111" s="281"/>
      <c r="O111" s="281"/>
      <c r="P111" s="285"/>
      <c r="Q111" s="286"/>
      <c r="R111" s="287"/>
      <c r="S111" s="1" t="s">
        <v>14</v>
      </c>
      <c r="T111" s="62"/>
    </row>
    <row r="112" spans="2:21" ht="21.75" customHeight="1" x14ac:dyDescent="0.4"/>
    <row r="113" spans="1:21" ht="29.25" customHeight="1" x14ac:dyDescent="0.4">
      <c r="A113" s="54" t="s">
        <v>182</v>
      </c>
      <c r="B113" s="54" t="s">
        <v>183</v>
      </c>
      <c r="C113" s="54"/>
      <c r="D113" s="54"/>
      <c r="E113" s="54"/>
      <c r="F113" s="54"/>
      <c r="G113" s="263">
        <f>IFERROR(VLOOKUP($V$1,A121:U124,20,FALSE),0)</f>
        <v>25</v>
      </c>
      <c r="H113" s="263"/>
      <c r="I113" s="2" t="s">
        <v>69</v>
      </c>
    </row>
    <row r="114" spans="1:21" ht="29.25" customHeight="1" x14ac:dyDescent="0.4">
      <c r="B114" s="2" t="s">
        <v>161</v>
      </c>
      <c r="I114" s="269" t="s">
        <v>23</v>
      </c>
      <c r="J114" s="270"/>
      <c r="K114" s="2" t="s">
        <v>184</v>
      </c>
      <c r="N114" s="271" t="str">
        <f>IF($I$114="","",(IF($I$114=$W$1,$W$2,$W$3)))</f>
        <v>令和３</v>
      </c>
      <c r="O114" s="271"/>
      <c r="P114" s="2" t="s">
        <v>162</v>
      </c>
    </row>
    <row r="115" spans="1:21" ht="32.25" customHeight="1" x14ac:dyDescent="0.4">
      <c r="D115" s="272" t="s">
        <v>185</v>
      </c>
      <c r="E115" s="272"/>
      <c r="F115" s="272"/>
      <c r="G115" s="272"/>
      <c r="H115" s="272" t="s">
        <v>186</v>
      </c>
      <c r="I115" s="272"/>
      <c r="J115" s="272"/>
      <c r="K115" s="272"/>
      <c r="L115" s="272"/>
      <c r="M115" s="272" t="s">
        <v>187</v>
      </c>
      <c r="N115" s="272"/>
      <c r="O115" s="272"/>
      <c r="P115" s="272"/>
      <c r="Q115" s="272"/>
      <c r="R115" s="272" t="s">
        <v>188</v>
      </c>
      <c r="S115" s="146"/>
      <c r="T115" s="146"/>
      <c r="U115" s="146"/>
    </row>
    <row r="116" spans="1:21" ht="27" customHeight="1" x14ac:dyDescent="0.4">
      <c r="B116" s="66" t="str">
        <f>$I$114</f>
        <v>令和元</v>
      </c>
      <c r="C116" s="10" t="s">
        <v>162</v>
      </c>
      <c r="D116" s="292">
        <v>1000</v>
      </c>
      <c r="E116" s="292"/>
      <c r="F116" s="292"/>
      <c r="G116" s="292"/>
      <c r="H116" s="292">
        <v>200</v>
      </c>
      <c r="I116" s="292"/>
      <c r="J116" s="292"/>
      <c r="K116" s="292"/>
      <c r="L116" s="292"/>
      <c r="M116" s="293">
        <f>$D116-$H116</f>
        <v>800</v>
      </c>
      <c r="N116" s="293"/>
      <c r="O116" s="293"/>
      <c r="P116" s="293"/>
      <c r="Q116" s="293"/>
      <c r="R116" s="292">
        <v>400</v>
      </c>
      <c r="S116" s="292"/>
      <c r="T116" s="292"/>
      <c r="U116" s="292"/>
    </row>
    <row r="117" spans="1:21" ht="27" customHeight="1" x14ac:dyDescent="0.4">
      <c r="B117" s="10" t="str">
        <f>$N$114</f>
        <v>令和３</v>
      </c>
      <c r="C117" s="10" t="s">
        <v>162</v>
      </c>
      <c r="D117" s="292">
        <v>200</v>
      </c>
      <c r="E117" s="292"/>
      <c r="F117" s="292"/>
      <c r="G117" s="292"/>
      <c r="H117" s="292">
        <v>300</v>
      </c>
      <c r="I117" s="292"/>
      <c r="J117" s="292"/>
      <c r="K117" s="292"/>
      <c r="L117" s="292"/>
      <c r="M117" s="293">
        <f>$D117-$H117</f>
        <v>-100</v>
      </c>
      <c r="N117" s="293"/>
      <c r="O117" s="293"/>
      <c r="P117" s="293"/>
      <c r="Q117" s="293"/>
      <c r="R117" s="292">
        <v>100</v>
      </c>
      <c r="S117" s="292"/>
      <c r="T117" s="292"/>
      <c r="U117" s="292"/>
    </row>
    <row r="118" spans="1:21" ht="16.5" customHeight="1" x14ac:dyDescent="0.4"/>
    <row r="119" spans="1:21" ht="24" customHeight="1" x14ac:dyDescent="0.4">
      <c r="A119" s="146" t="s">
        <v>53</v>
      </c>
      <c r="B119" s="146"/>
      <c r="C119" s="166" t="s">
        <v>189</v>
      </c>
      <c r="D119" s="166"/>
      <c r="E119" s="166"/>
      <c r="F119" s="166"/>
      <c r="G119" s="166"/>
      <c r="H119" s="166"/>
      <c r="I119" s="166"/>
      <c r="J119" s="166"/>
      <c r="K119" s="166"/>
      <c r="L119" s="166"/>
      <c r="M119" s="166"/>
      <c r="N119" s="166"/>
      <c r="O119" s="166"/>
      <c r="P119" s="166"/>
      <c r="Q119" s="166"/>
      <c r="R119" s="166"/>
      <c r="S119" s="166"/>
      <c r="T119" s="146" t="s">
        <v>54</v>
      </c>
      <c r="U119" s="146"/>
    </row>
    <row r="120" spans="1:21" ht="24" customHeight="1" x14ac:dyDescent="0.4">
      <c r="A120" s="146"/>
      <c r="B120" s="146"/>
      <c r="C120" s="166"/>
      <c r="D120" s="166"/>
      <c r="E120" s="166"/>
      <c r="F120" s="166"/>
      <c r="G120" s="166"/>
      <c r="H120" s="166"/>
      <c r="I120" s="166"/>
      <c r="J120" s="166"/>
      <c r="K120" s="166"/>
      <c r="L120" s="166"/>
      <c r="M120" s="166"/>
      <c r="N120" s="166"/>
      <c r="O120" s="166"/>
      <c r="P120" s="166"/>
      <c r="Q120" s="166"/>
      <c r="R120" s="166"/>
      <c r="S120" s="166"/>
      <c r="T120" s="146"/>
      <c r="U120" s="146"/>
    </row>
    <row r="121" spans="1:21" ht="30" customHeight="1" x14ac:dyDescent="0.4">
      <c r="A121" s="3" t="str">
        <f>IF(R116="","",IF(R117="","",(IF(AND(R116&lt;=M116,R117&lt;=M117,R117&lt;&gt;0),$V$1,""))))</f>
        <v/>
      </c>
      <c r="B121" s="3" t="s">
        <v>190</v>
      </c>
      <c r="C121" s="294" t="s">
        <v>191</v>
      </c>
      <c r="D121" s="294"/>
      <c r="E121" s="294"/>
      <c r="F121" s="294"/>
      <c r="G121" s="294"/>
      <c r="H121" s="294"/>
      <c r="I121" s="294"/>
      <c r="J121" s="294"/>
      <c r="K121" s="294"/>
      <c r="L121" s="294"/>
      <c r="M121" s="294"/>
      <c r="N121" s="294"/>
      <c r="O121" s="294"/>
      <c r="P121" s="294"/>
      <c r="Q121" s="294"/>
      <c r="R121" s="294"/>
      <c r="S121" s="294"/>
      <c r="T121" s="146">
        <v>40</v>
      </c>
      <c r="U121" s="146"/>
    </row>
    <row r="122" spans="1:21" ht="30" customHeight="1" x14ac:dyDescent="0.4">
      <c r="A122" s="3" t="str">
        <f>IF(R116="","",IF(R117="","",(IF(OR(AND(R116&lt;=M116,R117&gt;M117),AND(R116&lt;=M116,R117=0)),$V$1,""))))</f>
        <v>●</v>
      </c>
      <c r="B122" s="3" t="s">
        <v>192</v>
      </c>
      <c r="C122" s="294" t="s">
        <v>193</v>
      </c>
      <c r="D122" s="294"/>
      <c r="E122" s="294"/>
      <c r="F122" s="294"/>
      <c r="G122" s="294"/>
      <c r="H122" s="294"/>
      <c r="I122" s="294"/>
      <c r="J122" s="294"/>
      <c r="K122" s="294"/>
      <c r="L122" s="294"/>
      <c r="M122" s="294"/>
      <c r="N122" s="294"/>
      <c r="O122" s="294"/>
      <c r="P122" s="294"/>
      <c r="Q122" s="294"/>
      <c r="R122" s="294"/>
      <c r="S122" s="294"/>
      <c r="T122" s="146">
        <v>25</v>
      </c>
      <c r="U122" s="146"/>
    </row>
    <row r="123" spans="1:21" ht="30" customHeight="1" x14ac:dyDescent="0.4">
      <c r="A123" s="3" t="str">
        <f>IF(R116="","",IF(R117="","",(IF(OR(AND(R116&gt;M116,R117&lt;M117),AND(R116&gt;M116,R117=0)),$V$1,""))))</f>
        <v/>
      </c>
      <c r="B123" s="3" t="s">
        <v>194</v>
      </c>
      <c r="C123" s="294" t="s">
        <v>195</v>
      </c>
      <c r="D123" s="294"/>
      <c r="E123" s="294"/>
      <c r="F123" s="294"/>
      <c r="G123" s="294"/>
      <c r="H123" s="294"/>
      <c r="I123" s="294"/>
      <c r="J123" s="294"/>
      <c r="K123" s="294"/>
      <c r="L123" s="294"/>
      <c r="M123" s="294"/>
      <c r="N123" s="294"/>
      <c r="O123" s="294"/>
      <c r="P123" s="294"/>
      <c r="Q123" s="294"/>
      <c r="R123" s="294"/>
      <c r="S123" s="294"/>
      <c r="T123" s="146">
        <v>20</v>
      </c>
      <c r="U123" s="146"/>
    </row>
    <row r="124" spans="1:21" ht="30" customHeight="1" x14ac:dyDescent="0.4">
      <c r="A124" s="3" t="str">
        <f>IF(R116="","",IF(R117="","",(IF(AND(R116&gt;M116,R117&gt;M117),$V$1,""))))</f>
        <v/>
      </c>
      <c r="B124" s="3" t="s">
        <v>196</v>
      </c>
      <c r="C124" s="294" t="s">
        <v>197</v>
      </c>
      <c r="D124" s="294"/>
      <c r="E124" s="294"/>
      <c r="F124" s="294"/>
      <c r="G124" s="294"/>
      <c r="H124" s="294"/>
      <c r="I124" s="294"/>
      <c r="J124" s="294"/>
      <c r="K124" s="294"/>
      <c r="L124" s="294"/>
      <c r="M124" s="294"/>
      <c r="N124" s="294"/>
      <c r="O124" s="294"/>
      <c r="P124" s="294"/>
      <c r="Q124" s="294"/>
      <c r="R124" s="294"/>
      <c r="S124" s="294"/>
      <c r="T124" s="146">
        <v>5</v>
      </c>
      <c r="U124" s="146"/>
    </row>
    <row r="125" spans="1:21" ht="21.75" customHeight="1" x14ac:dyDescent="0.4">
      <c r="A125" s="67" t="s">
        <v>198</v>
      </c>
      <c r="B125" s="67"/>
      <c r="C125" s="67"/>
      <c r="D125" s="67"/>
      <c r="E125" s="67"/>
      <c r="F125" s="67" t="s">
        <v>158</v>
      </c>
      <c r="G125" s="67"/>
      <c r="H125" s="67"/>
      <c r="I125" s="67"/>
      <c r="J125" s="67"/>
      <c r="K125" s="67"/>
      <c r="L125" s="67"/>
      <c r="M125" s="67"/>
      <c r="N125" s="67"/>
      <c r="O125" s="67"/>
      <c r="P125" s="67"/>
      <c r="Q125" s="67"/>
      <c r="R125" s="67"/>
      <c r="S125" s="67"/>
      <c r="T125" s="67"/>
      <c r="U125" s="67"/>
    </row>
    <row r="126" spans="1:21" ht="10.5" customHeight="1" x14ac:dyDescent="0.4"/>
    <row r="127" spans="1:21" ht="20.25" customHeight="1" x14ac:dyDescent="0.4">
      <c r="A127" s="54" t="s">
        <v>199</v>
      </c>
      <c r="B127" s="54" t="s">
        <v>200</v>
      </c>
      <c r="C127" s="54"/>
      <c r="D127" s="54"/>
      <c r="E127" s="54"/>
      <c r="F127" s="54"/>
      <c r="G127" s="263">
        <f>IFERROR(VLOOKUP($V$1,F186:R188,12,FALSE),0)</f>
        <v>35</v>
      </c>
      <c r="H127" s="263"/>
      <c r="I127" s="2" t="s">
        <v>69</v>
      </c>
    </row>
    <row r="128" spans="1:21" ht="12.75" customHeight="1" x14ac:dyDescent="0.4">
      <c r="A128" s="68"/>
      <c r="B128" s="69"/>
      <c r="C128" s="69"/>
      <c r="D128" s="69"/>
      <c r="E128" s="69"/>
      <c r="F128" s="69"/>
      <c r="G128" s="69"/>
      <c r="H128" s="69"/>
      <c r="I128" s="69"/>
      <c r="J128" s="69"/>
      <c r="K128" s="69"/>
      <c r="L128" s="69"/>
      <c r="M128" s="69"/>
      <c r="N128" s="69"/>
      <c r="O128" s="69"/>
      <c r="P128" s="70"/>
      <c r="Q128" s="70"/>
      <c r="R128" s="70"/>
      <c r="S128" s="70"/>
    </row>
    <row r="129" spans="1:21" ht="32.25" customHeight="1" x14ac:dyDescent="0.4">
      <c r="A129" s="295" t="s">
        <v>201</v>
      </c>
      <c r="B129" s="296"/>
      <c r="C129" s="296"/>
      <c r="D129" s="296"/>
      <c r="E129" s="296"/>
      <c r="F129" s="296"/>
      <c r="G129" s="296"/>
      <c r="H129" s="296"/>
      <c r="I129" s="296"/>
      <c r="J129" s="296"/>
      <c r="K129" s="296"/>
      <c r="L129" s="296"/>
      <c r="M129" s="296"/>
      <c r="N129" s="296"/>
      <c r="O129" s="296"/>
      <c r="P129" s="296"/>
      <c r="Q129" s="296"/>
      <c r="R129" s="296"/>
      <c r="S129" s="296"/>
      <c r="T129" s="296"/>
      <c r="U129" s="297"/>
    </row>
    <row r="130" spans="1:21" ht="32.25" customHeight="1" thickBot="1" x14ac:dyDescent="0.45">
      <c r="A130" s="298"/>
      <c r="B130" s="299"/>
      <c r="C130" s="299"/>
      <c r="D130" s="300"/>
      <c r="E130" s="300"/>
      <c r="F130" s="300"/>
      <c r="G130" s="300"/>
      <c r="H130" s="300"/>
      <c r="I130" s="300"/>
      <c r="J130" s="300"/>
      <c r="K130" s="300"/>
      <c r="L130" s="300"/>
      <c r="M130" s="300"/>
      <c r="N130" s="300"/>
      <c r="O130" s="300"/>
      <c r="P130" s="300"/>
      <c r="Q130" s="300"/>
      <c r="R130" s="300"/>
      <c r="S130" s="300"/>
      <c r="T130" s="300"/>
      <c r="U130" s="301"/>
    </row>
    <row r="131" spans="1:21" ht="17.25" customHeight="1" thickBot="1" x14ac:dyDescent="0.45">
      <c r="A131" s="320" t="s">
        <v>202</v>
      </c>
      <c r="B131" s="71" t="s">
        <v>227</v>
      </c>
      <c r="C131" s="337" t="s">
        <v>203</v>
      </c>
      <c r="D131" s="338"/>
      <c r="E131" s="338"/>
      <c r="F131" s="338"/>
      <c r="G131" s="338"/>
      <c r="H131" s="338"/>
      <c r="I131" s="338"/>
      <c r="J131" s="338"/>
      <c r="K131" s="73" t="s">
        <v>336</v>
      </c>
      <c r="L131" s="73"/>
      <c r="M131" s="73"/>
      <c r="N131" s="73"/>
      <c r="O131" s="73"/>
      <c r="P131" s="73"/>
      <c r="Q131" s="73"/>
      <c r="R131" s="73"/>
      <c r="S131" s="73"/>
      <c r="T131" s="73"/>
      <c r="U131" s="74"/>
    </row>
    <row r="132" spans="1:21" ht="17.25" customHeight="1" x14ac:dyDescent="0.4">
      <c r="A132" s="321"/>
      <c r="B132" s="302"/>
      <c r="C132" s="323">
        <v>1</v>
      </c>
      <c r="D132" s="325" t="s">
        <v>204</v>
      </c>
      <c r="E132" s="326"/>
      <c r="F132" s="326"/>
      <c r="G132" s="326"/>
      <c r="H132" s="326"/>
      <c r="I132" s="326"/>
      <c r="J132" s="327"/>
      <c r="K132" s="331" t="s">
        <v>205</v>
      </c>
      <c r="L132" s="332"/>
      <c r="M132" s="332"/>
      <c r="N132" s="332"/>
      <c r="O132" s="332"/>
      <c r="P132" s="332"/>
      <c r="Q132" s="332"/>
      <c r="R132" s="332"/>
      <c r="S132" s="332"/>
      <c r="T132" s="332"/>
      <c r="U132" s="333"/>
    </row>
    <row r="133" spans="1:21" ht="17.25" customHeight="1" x14ac:dyDescent="0.4">
      <c r="A133" s="321"/>
      <c r="B133" s="303"/>
      <c r="C133" s="324"/>
      <c r="D133" s="328"/>
      <c r="E133" s="329"/>
      <c r="F133" s="329"/>
      <c r="G133" s="329"/>
      <c r="H133" s="329"/>
      <c r="I133" s="329"/>
      <c r="J133" s="330"/>
      <c r="K133" s="304" t="s">
        <v>206</v>
      </c>
      <c r="L133" s="305"/>
      <c r="M133" s="305"/>
      <c r="N133" s="305"/>
      <c r="O133" s="305"/>
      <c r="P133" s="305"/>
      <c r="Q133" s="305"/>
      <c r="R133" s="305"/>
      <c r="S133" s="305"/>
      <c r="T133" s="305"/>
      <c r="U133" s="306"/>
    </row>
    <row r="134" spans="1:21" ht="17.25" customHeight="1" x14ac:dyDescent="0.4">
      <c r="A134" s="321"/>
      <c r="B134" s="307" t="s">
        <v>32</v>
      </c>
      <c r="C134" s="309">
        <v>2</v>
      </c>
      <c r="D134" s="334" t="s">
        <v>207</v>
      </c>
      <c r="E134" s="335"/>
      <c r="F134" s="335"/>
      <c r="G134" s="335"/>
      <c r="H134" s="335"/>
      <c r="I134" s="335"/>
      <c r="J134" s="336"/>
      <c r="K134" s="304" t="s">
        <v>208</v>
      </c>
      <c r="L134" s="305"/>
      <c r="M134" s="305"/>
      <c r="N134" s="305"/>
      <c r="O134" s="305"/>
      <c r="P134" s="305"/>
      <c r="Q134" s="305"/>
      <c r="R134" s="305"/>
      <c r="S134" s="305"/>
      <c r="T134" s="305"/>
      <c r="U134" s="306"/>
    </row>
    <row r="135" spans="1:21" ht="17.25" customHeight="1" x14ac:dyDescent="0.4">
      <c r="A135" s="321"/>
      <c r="B135" s="303"/>
      <c r="C135" s="324"/>
      <c r="D135" s="334"/>
      <c r="E135" s="335"/>
      <c r="F135" s="335"/>
      <c r="G135" s="335"/>
      <c r="H135" s="335"/>
      <c r="I135" s="335"/>
      <c r="J135" s="336"/>
      <c r="K135" s="304" t="s">
        <v>209</v>
      </c>
      <c r="L135" s="305"/>
      <c r="M135" s="305"/>
      <c r="N135" s="305"/>
      <c r="O135" s="305"/>
      <c r="P135" s="305"/>
      <c r="Q135" s="305"/>
      <c r="R135" s="305"/>
      <c r="S135" s="305"/>
      <c r="T135" s="305"/>
      <c r="U135" s="306"/>
    </row>
    <row r="136" spans="1:21" ht="17.25" customHeight="1" x14ac:dyDescent="0.4">
      <c r="A136" s="321"/>
      <c r="B136" s="307"/>
      <c r="C136" s="309">
        <v>0</v>
      </c>
      <c r="D136" s="311" t="s">
        <v>210</v>
      </c>
      <c r="E136" s="312"/>
      <c r="F136" s="312"/>
      <c r="G136" s="312"/>
      <c r="H136" s="312"/>
      <c r="I136" s="312"/>
      <c r="J136" s="313"/>
      <c r="K136" s="304" t="s">
        <v>211</v>
      </c>
      <c r="L136" s="305"/>
      <c r="M136" s="305"/>
      <c r="N136" s="305"/>
      <c r="O136" s="305"/>
      <c r="P136" s="305"/>
      <c r="Q136" s="305"/>
      <c r="R136" s="305"/>
      <c r="S136" s="305"/>
      <c r="T136" s="305"/>
      <c r="U136" s="306"/>
    </row>
    <row r="137" spans="1:21" ht="11.25" customHeight="1" thickBot="1" x14ac:dyDescent="0.45">
      <c r="A137" s="322"/>
      <c r="B137" s="308"/>
      <c r="C137" s="310"/>
      <c r="D137" s="314"/>
      <c r="E137" s="315"/>
      <c r="F137" s="315"/>
      <c r="G137" s="315"/>
      <c r="H137" s="315"/>
      <c r="I137" s="315"/>
      <c r="J137" s="316"/>
      <c r="K137" s="317" t="s">
        <v>209</v>
      </c>
      <c r="L137" s="318"/>
      <c r="M137" s="318"/>
      <c r="N137" s="318"/>
      <c r="O137" s="318"/>
      <c r="P137" s="318"/>
      <c r="Q137" s="318"/>
      <c r="R137" s="318"/>
      <c r="S137" s="318"/>
      <c r="T137" s="318"/>
      <c r="U137" s="319"/>
    </row>
    <row r="138" spans="1:21" ht="17.25" customHeight="1" thickBot="1" x14ac:dyDescent="0.45">
      <c r="A138" s="180" t="s">
        <v>212</v>
      </c>
      <c r="B138" s="71" t="s">
        <v>227</v>
      </c>
      <c r="C138" s="340" t="s">
        <v>213</v>
      </c>
      <c r="D138" s="341"/>
      <c r="E138" s="341"/>
      <c r="F138" s="341"/>
      <c r="G138" s="341"/>
      <c r="H138" s="341"/>
      <c r="I138" s="341"/>
      <c r="J138" s="341"/>
      <c r="K138" s="76" t="s">
        <v>337</v>
      </c>
      <c r="L138" s="76"/>
      <c r="M138" s="76"/>
      <c r="N138" s="76"/>
      <c r="O138" s="76"/>
      <c r="P138" s="76"/>
      <c r="Q138" s="76"/>
      <c r="R138" s="76"/>
      <c r="S138" s="76"/>
      <c r="T138" s="76"/>
      <c r="U138" s="77"/>
    </row>
    <row r="139" spans="1:21" ht="17.25" customHeight="1" x14ac:dyDescent="0.4">
      <c r="A139" s="320"/>
      <c r="B139" s="302"/>
      <c r="C139" s="323">
        <v>1</v>
      </c>
      <c r="D139" s="325" t="s">
        <v>204</v>
      </c>
      <c r="E139" s="326"/>
      <c r="F139" s="326"/>
      <c r="G139" s="326"/>
      <c r="H139" s="326"/>
      <c r="I139" s="326"/>
      <c r="J139" s="327"/>
      <c r="K139" s="331" t="s">
        <v>214</v>
      </c>
      <c r="L139" s="332"/>
      <c r="M139" s="332"/>
      <c r="N139" s="332"/>
      <c r="O139" s="332"/>
      <c r="P139" s="332"/>
      <c r="Q139" s="332"/>
      <c r="R139" s="332"/>
      <c r="S139" s="332"/>
      <c r="T139" s="332"/>
      <c r="U139" s="333"/>
    </row>
    <row r="140" spans="1:21" ht="17.25" customHeight="1" x14ac:dyDescent="0.4">
      <c r="A140" s="320"/>
      <c r="B140" s="303"/>
      <c r="C140" s="324"/>
      <c r="D140" s="328"/>
      <c r="E140" s="329"/>
      <c r="F140" s="329"/>
      <c r="G140" s="329"/>
      <c r="H140" s="329"/>
      <c r="I140" s="329"/>
      <c r="J140" s="330"/>
      <c r="K140" s="304" t="s">
        <v>215</v>
      </c>
      <c r="L140" s="305"/>
      <c r="M140" s="305"/>
      <c r="N140" s="305"/>
      <c r="O140" s="305"/>
      <c r="P140" s="305"/>
      <c r="Q140" s="305"/>
      <c r="R140" s="305"/>
      <c r="S140" s="305"/>
      <c r="T140" s="305"/>
      <c r="U140" s="306"/>
    </row>
    <row r="141" spans="1:21" ht="17.25" customHeight="1" x14ac:dyDescent="0.4">
      <c r="A141" s="320"/>
      <c r="B141" s="307" t="s">
        <v>32</v>
      </c>
      <c r="C141" s="309">
        <v>2</v>
      </c>
      <c r="D141" s="334" t="s">
        <v>207</v>
      </c>
      <c r="E141" s="335"/>
      <c r="F141" s="335"/>
      <c r="G141" s="335"/>
      <c r="H141" s="335"/>
      <c r="I141" s="335"/>
      <c r="J141" s="336"/>
      <c r="K141" s="304" t="s">
        <v>216</v>
      </c>
      <c r="L141" s="305"/>
      <c r="M141" s="305"/>
      <c r="N141" s="305"/>
      <c r="O141" s="305"/>
      <c r="P141" s="305"/>
      <c r="Q141" s="305"/>
      <c r="R141" s="305"/>
      <c r="S141" s="305"/>
      <c r="T141" s="305"/>
      <c r="U141" s="306"/>
    </row>
    <row r="142" spans="1:21" ht="17.25" customHeight="1" x14ac:dyDescent="0.4">
      <c r="A142" s="320"/>
      <c r="B142" s="302"/>
      <c r="C142" s="323"/>
      <c r="D142" s="334"/>
      <c r="E142" s="335"/>
      <c r="F142" s="335"/>
      <c r="G142" s="335"/>
      <c r="H142" s="335"/>
      <c r="I142" s="335"/>
      <c r="J142" s="336"/>
      <c r="K142" s="304" t="s">
        <v>217</v>
      </c>
      <c r="L142" s="305"/>
      <c r="M142" s="305"/>
      <c r="N142" s="305"/>
      <c r="O142" s="305"/>
      <c r="P142" s="305"/>
      <c r="Q142" s="305"/>
      <c r="R142" s="305"/>
      <c r="S142" s="305"/>
      <c r="T142" s="305"/>
      <c r="U142" s="306"/>
    </row>
    <row r="143" spans="1:21" ht="17.25" customHeight="1" x14ac:dyDescent="0.4">
      <c r="A143" s="320"/>
      <c r="B143" s="303"/>
      <c r="C143" s="324"/>
      <c r="D143" s="334"/>
      <c r="E143" s="335"/>
      <c r="F143" s="335"/>
      <c r="G143" s="335"/>
      <c r="H143" s="335"/>
      <c r="I143" s="335"/>
      <c r="J143" s="336"/>
      <c r="K143" s="304" t="s">
        <v>218</v>
      </c>
      <c r="L143" s="305"/>
      <c r="M143" s="305"/>
      <c r="N143" s="305"/>
      <c r="O143" s="305"/>
      <c r="P143" s="305"/>
      <c r="Q143" s="305"/>
      <c r="R143" s="305"/>
      <c r="S143" s="305"/>
      <c r="T143" s="305"/>
      <c r="U143" s="306"/>
    </row>
    <row r="144" spans="1:21" ht="17.25" customHeight="1" x14ac:dyDescent="0.4">
      <c r="A144" s="320"/>
      <c r="B144" s="307"/>
      <c r="C144" s="309">
        <v>0</v>
      </c>
      <c r="D144" s="311" t="s">
        <v>210</v>
      </c>
      <c r="E144" s="312"/>
      <c r="F144" s="312"/>
      <c r="G144" s="312"/>
      <c r="H144" s="312"/>
      <c r="I144" s="312"/>
      <c r="J144" s="313"/>
      <c r="K144" s="304" t="s">
        <v>219</v>
      </c>
      <c r="L144" s="305"/>
      <c r="M144" s="305"/>
      <c r="N144" s="305"/>
      <c r="O144" s="305"/>
      <c r="P144" s="305"/>
      <c r="Q144" s="305"/>
      <c r="R144" s="305"/>
      <c r="S144" s="305"/>
      <c r="T144" s="305"/>
      <c r="U144" s="306"/>
    </row>
    <row r="145" spans="1:21" ht="17.25" customHeight="1" thickBot="1" x14ac:dyDescent="0.45">
      <c r="A145" s="339"/>
      <c r="B145" s="308"/>
      <c r="C145" s="310"/>
      <c r="D145" s="314"/>
      <c r="E145" s="315"/>
      <c r="F145" s="315"/>
      <c r="G145" s="315"/>
      <c r="H145" s="315"/>
      <c r="I145" s="315"/>
      <c r="J145" s="316"/>
      <c r="K145" s="317" t="s">
        <v>220</v>
      </c>
      <c r="L145" s="318"/>
      <c r="M145" s="318"/>
      <c r="N145" s="318"/>
      <c r="O145" s="318"/>
      <c r="P145" s="318"/>
      <c r="Q145" s="318"/>
      <c r="R145" s="318"/>
      <c r="S145" s="318"/>
      <c r="T145" s="318"/>
      <c r="U145" s="319"/>
    </row>
    <row r="146" spans="1:21" ht="17.25" customHeight="1" thickBot="1" x14ac:dyDescent="0.45">
      <c r="A146" s="180" t="s">
        <v>221</v>
      </c>
      <c r="B146" s="71"/>
      <c r="C146" s="340" t="s">
        <v>222</v>
      </c>
      <c r="D146" s="341"/>
      <c r="E146" s="341"/>
      <c r="F146" s="341"/>
      <c r="G146" s="341"/>
      <c r="H146" s="341"/>
      <c r="I146" s="341"/>
      <c r="J146" s="341"/>
      <c r="K146" s="76" t="s">
        <v>337</v>
      </c>
      <c r="L146" s="76"/>
      <c r="M146" s="76"/>
      <c r="N146" s="76"/>
      <c r="O146" s="76"/>
      <c r="P146" s="76"/>
      <c r="Q146" s="76"/>
      <c r="R146" s="76"/>
      <c r="S146" s="76"/>
      <c r="T146" s="76"/>
      <c r="U146" s="77"/>
    </row>
    <row r="147" spans="1:21" ht="17.25" customHeight="1" x14ac:dyDescent="0.4">
      <c r="A147" s="320"/>
      <c r="B147" s="302"/>
      <c r="C147" s="323">
        <v>1</v>
      </c>
      <c r="D147" s="325" t="s">
        <v>204</v>
      </c>
      <c r="E147" s="326"/>
      <c r="F147" s="326"/>
      <c r="G147" s="326"/>
      <c r="H147" s="326"/>
      <c r="I147" s="326"/>
      <c r="J147" s="327"/>
      <c r="K147" s="331"/>
      <c r="L147" s="332"/>
      <c r="M147" s="332"/>
      <c r="N147" s="332"/>
      <c r="O147" s="332"/>
      <c r="P147" s="332"/>
      <c r="Q147" s="332"/>
      <c r="R147" s="332"/>
      <c r="S147" s="332"/>
      <c r="T147" s="332"/>
      <c r="U147" s="333"/>
    </row>
    <row r="148" spans="1:21" ht="17.25" customHeight="1" x14ac:dyDescent="0.4">
      <c r="A148" s="320"/>
      <c r="B148" s="303"/>
      <c r="C148" s="324"/>
      <c r="D148" s="328"/>
      <c r="E148" s="329"/>
      <c r="F148" s="329"/>
      <c r="G148" s="329"/>
      <c r="H148" s="329"/>
      <c r="I148" s="329"/>
      <c r="J148" s="330"/>
      <c r="K148" s="304"/>
      <c r="L148" s="305"/>
      <c r="M148" s="305"/>
      <c r="N148" s="305"/>
      <c r="O148" s="305"/>
      <c r="P148" s="305"/>
      <c r="Q148" s="305"/>
      <c r="R148" s="305"/>
      <c r="S148" s="305"/>
      <c r="T148" s="305"/>
      <c r="U148" s="306"/>
    </row>
    <row r="149" spans="1:21" ht="17.25" customHeight="1" x14ac:dyDescent="0.4">
      <c r="A149" s="320"/>
      <c r="B149" s="307"/>
      <c r="C149" s="309">
        <v>2</v>
      </c>
      <c r="D149" s="334" t="s">
        <v>207</v>
      </c>
      <c r="E149" s="335"/>
      <c r="F149" s="335"/>
      <c r="G149" s="335"/>
      <c r="H149" s="335"/>
      <c r="I149" s="335"/>
      <c r="J149" s="336"/>
      <c r="K149" s="304"/>
      <c r="L149" s="305"/>
      <c r="M149" s="305"/>
      <c r="N149" s="305"/>
      <c r="O149" s="305"/>
      <c r="P149" s="305"/>
      <c r="Q149" s="305"/>
      <c r="R149" s="305"/>
      <c r="S149" s="305"/>
      <c r="T149" s="305"/>
      <c r="U149" s="306"/>
    </row>
    <row r="150" spans="1:21" ht="17.25" customHeight="1" x14ac:dyDescent="0.4">
      <c r="A150" s="320"/>
      <c r="B150" s="303"/>
      <c r="C150" s="324"/>
      <c r="D150" s="334"/>
      <c r="E150" s="335"/>
      <c r="F150" s="335"/>
      <c r="G150" s="335"/>
      <c r="H150" s="335"/>
      <c r="I150" s="335"/>
      <c r="J150" s="336"/>
      <c r="K150" s="304"/>
      <c r="L150" s="305"/>
      <c r="M150" s="305"/>
      <c r="N150" s="305"/>
      <c r="O150" s="305"/>
      <c r="P150" s="305"/>
      <c r="Q150" s="305"/>
      <c r="R150" s="305"/>
      <c r="S150" s="305"/>
      <c r="T150" s="305"/>
      <c r="U150" s="306"/>
    </row>
    <row r="151" spans="1:21" ht="17.25" customHeight="1" thickBot="1" x14ac:dyDescent="0.45">
      <c r="A151" s="320"/>
      <c r="B151" s="78"/>
      <c r="C151" s="79">
        <v>0</v>
      </c>
      <c r="D151" s="342" t="s">
        <v>210</v>
      </c>
      <c r="E151" s="343"/>
      <c r="F151" s="343"/>
      <c r="G151" s="343"/>
      <c r="H151" s="343"/>
      <c r="I151" s="343"/>
      <c r="J151" s="344"/>
      <c r="K151" s="317"/>
      <c r="L151" s="318"/>
      <c r="M151" s="318"/>
      <c r="N151" s="318"/>
      <c r="O151" s="318"/>
      <c r="P151" s="318"/>
      <c r="Q151" s="318"/>
      <c r="R151" s="318"/>
      <c r="S151" s="318"/>
      <c r="T151" s="318"/>
      <c r="U151" s="319"/>
    </row>
    <row r="152" spans="1:21" ht="17.25" customHeight="1" thickBot="1" x14ac:dyDescent="0.45">
      <c r="A152" s="180" t="s">
        <v>226</v>
      </c>
      <c r="B152" s="71"/>
      <c r="C152" s="337" t="s">
        <v>228</v>
      </c>
      <c r="D152" s="338"/>
      <c r="E152" s="338"/>
      <c r="F152" s="338"/>
      <c r="G152" s="338"/>
      <c r="H152" s="338"/>
      <c r="I152" s="338"/>
      <c r="J152" s="338"/>
      <c r="K152" s="76" t="s">
        <v>337</v>
      </c>
      <c r="L152" s="76"/>
      <c r="M152" s="76"/>
      <c r="N152" s="76"/>
      <c r="O152" s="76"/>
      <c r="P152" s="76"/>
      <c r="Q152" s="76"/>
      <c r="R152" s="76"/>
      <c r="S152" s="76"/>
      <c r="T152" s="76"/>
      <c r="U152" s="77"/>
    </row>
    <row r="153" spans="1:21" ht="17.25" customHeight="1" x14ac:dyDescent="0.4">
      <c r="A153" s="320"/>
      <c r="B153" s="302"/>
      <c r="C153" s="323">
        <v>1</v>
      </c>
      <c r="D153" s="325" t="s">
        <v>204</v>
      </c>
      <c r="E153" s="326"/>
      <c r="F153" s="326"/>
      <c r="G153" s="326"/>
      <c r="H153" s="326"/>
      <c r="I153" s="326"/>
      <c r="J153" s="327"/>
      <c r="K153" s="331"/>
      <c r="L153" s="332"/>
      <c r="M153" s="332"/>
      <c r="N153" s="332"/>
      <c r="O153" s="332"/>
      <c r="P153" s="332"/>
      <c r="Q153" s="332"/>
      <c r="R153" s="332"/>
      <c r="S153" s="332"/>
      <c r="T153" s="332"/>
      <c r="U153" s="333"/>
    </row>
    <row r="154" spans="1:21" ht="17.25" customHeight="1" x14ac:dyDescent="0.4">
      <c r="A154" s="320"/>
      <c r="B154" s="303"/>
      <c r="C154" s="324"/>
      <c r="D154" s="328"/>
      <c r="E154" s="329"/>
      <c r="F154" s="329"/>
      <c r="G154" s="329"/>
      <c r="H154" s="329"/>
      <c r="I154" s="329"/>
      <c r="J154" s="330"/>
      <c r="K154" s="304"/>
      <c r="L154" s="305"/>
      <c r="M154" s="305"/>
      <c r="N154" s="305"/>
      <c r="O154" s="305"/>
      <c r="P154" s="305"/>
      <c r="Q154" s="305"/>
      <c r="R154" s="305"/>
      <c r="S154" s="305"/>
      <c r="T154" s="305"/>
      <c r="U154" s="306"/>
    </row>
    <row r="155" spans="1:21" ht="17.25" customHeight="1" x14ac:dyDescent="0.4">
      <c r="A155" s="320"/>
      <c r="B155" s="307"/>
      <c r="C155" s="309">
        <v>2</v>
      </c>
      <c r="D155" s="334" t="s">
        <v>207</v>
      </c>
      <c r="E155" s="335"/>
      <c r="F155" s="335"/>
      <c r="G155" s="335"/>
      <c r="H155" s="335"/>
      <c r="I155" s="335"/>
      <c r="J155" s="336"/>
      <c r="K155" s="304"/>
      <c r="L155" s="305"/>
      <c r="M155" s="305"/>
      <c r="N155" s="305"/>
      <c r="O155" s="305"/>
      <c r="P155" s="305"/>
      <c r="Q155" s="305"/>
      <c r="R155" s="305"/>
      <c r="S155" s="305"/>
      <c r="T155" s="305"/>
      <c r="U155" s="306"/>
    </row>
    <row r="156" spans="1:21" ht="17.25" customHeight="1" x14ac:dyDescent="0.4">
      <c r="A156" s="320"/>
      <c r="B156" s="303"/>
      <c r="C156" s="324"/>
      <c r="D156" s="334"/>
      <c r="E156" s="335"/>
      <c r="F156" s="335"/>
      <c r="G156" s="335"/>
      <c r="H156" s="335"/>
      <c r="I156" s="335"/>
      <c r="J156" s="336"/>
      <c r="K156" s="304"/>
      <c r="L156" s="305"/>
      <c r="M156" s="305"/>
      <c r="N156" s="305"/>
      <c r="O156" s="305"/>
      <c r="P156" s="305"/>
      <c r="Q156" s="305"/>
      <c r="R156" s="305"/>
      <c r="S156" s="305"/>
      <c r="T156" s="305"/>
      <c r="U156" s="306"/>
    </row>
    <row r="157" spans="1:21" ht="17.25" customHeight="1" thickBot="1" x14ac:dyDescent="0.45">
      <c r="A157" s="320"/>
      <c r="B157" s="78"/>
      <c r="C157" s="79">
        <v>0</v>
      </c>
      <c r="D157" s="342" t="s">
        <v>210</v>
      </c>
      <c r="E157" s="343"/>
      <c r="F157" s="343"/>
      <c r="G157" s="343"/>
      <c r="H157" s="343"/>
      <c r="I157" s="343"/>
      <c r="J157" s="344"/>
      <c r="K157" s="317"/>
      <c r="L157" s="318"/>
      <c r="M157" s="318"/>
      <c r="N157" s="318"/>
      <c r="O157" s="318"/>
      <c r="P157" s="318"/>
      <c r="Q157" s="318"/>
      <c r="R157" s="318"/>
      <c r="S157" s="318"/>
      <c r="T157" s="318"/>
      <c r="U157" s="319"/>
    </row>
    <row r="158" spans="1:21" ht="17.25" customHeight="1" thickBot="1" x14ac:dyDescent="0.45">
      <c r="A158" s="180" t="s">
        <v>231</v>
      </c>
      <c r="B158" s="71" t="s">
        <v>227</v>
      </c>
      <c r="C158" s="337" t="s">
        <v>232</v>
      </c>
      <c r="D158" s="338"/>
      <c r="E158" s="338"/>
      <c r="F158" s="338"/>
      <c r="G158" s="338"/>
      <c r="H158" s="338"/>
      <c r="I158" s="338"/>
      <c r="J158" s="338"/>
      <c r="K158" s="76" t="s">
        <v>337</v>
      </c>
      <c r="L158" s="76"/>
      <c r="M158" s="76"/>
      <c r="N158" s="76"/>
      <c r="O158" s="76"/>
      <c r="P158" s="76"/>
      <c r="Q158" s="76"/>
      <c r="R158" s="76"/>
      <c r="S158" s="76"/>
      <c r="T158" s="76"/>
      <c r="U158" s="77"/>
    </row>
    <row r="159" spans="1:21" ht="17.25" customHeight="1" x14ac:dyDescent="0.4">
      <c r="A159" s="320"/>
      <c r="B159" s="80"/>
      <c r="C159" s="81">
        <v>1</v>
      </c>
      <c r="D159" s="325" t="s">
        <v>204</v>
      </c>
      <c r="E159" s="326"/>
      <c r="F159" s="326"/>
      <c r="G159" s="326"/>
      <c r="H159" s="326"/>
      <c r="I159" s="326"/>
      <c r="J159" s="327"/>
      <c r="K159" s="331" t="s">
        <v>233</v>
      </c>
      <c r="L159" s="332"/>
      <c r="M159" s="332"/>
      <c r="N159" s="332"/>
      <c r="O159" s="332"/>
      <c r="P159" s="332"/>
      <c r="Q159" s="332"/>
      <c r="R159" s="332"/>
      <c r="S159" s="332"/>
      <c r="T159" s="332"/>
      <c r="U159" s="333"/>
    </row>
    <row r="160" spans="1:21" ht="17.25" customHeight="1" x14ac:dyDescent="0.4">
      <c r="A160" s="320"/>
      <c r="B160" s="307" t="s">
        <v>32</v>
      </c>
      <c r="C160" s="309">
        <v>2</v>
      </c>
      <c r="D160" s="334" t="s">
        <v>207</v>
      </c>
      <c r="E160" s="335"/>
      <c r="F160" s="335"/>
      <c r="G160" s="335"/>
      <c r="H160" s="335"/>
      <c r="I160" s="335"/>
      <c r="J160" s="336"/>
      <c r="K160" s="304" t="s">
        <v>224</v>
      </c>
      <c r="L160" s="305"/>
      <c r="M160" s="305"/>
      <c r="N160" s="305"/>
      <c r="O160" s="305"/>
      <c r="P160" s="305"/>
      <c r="Q160" s="305"/>
      <c r="R160" s="305"/>
      <c r="S160" s="305"/>
      <c r="T160" s="305"/>
      <c r="U160" s="306"/>
    </row>
    <row r="161" spans="1:21" ht="17.25" customHeight="1" x14ac:dyDescent="0.4">
      <c r="A161" s="320"/>
      <c r="B161" s="303"/>
      <c r="C161" s="324"/>
      <c r="D161" s="334"/>
      <c r="E161" s="335"/>
      <c r="F161" s="335"/>
      <c r="G161" s="335"/>
      <c r="H161" s="335"/>
      <c r="I161" s="335"/>
      <c r="J161" s="336"/>
      <c r="K161" s="304" t="s">
        <v>234</v>
      </c>
      <c r="L161" s="305"/>
      <c r="M161" s="305"/>
      <c r="N161" s="305"/>
      <c r="O161" s="305"/>
      <c r="P161" s="305"/>
      <c r="Q161" s="305"/>
      <c r="R161" s="305"/>
      <c r="S161" s="305"/>
      <c r="T161" s="305"/>
      <c r="U161" s="306"/>
    </row>
    <row r="162" spans="1:21" ht="17.25" customHeight="1" thickBot="1" x14ac:dyDescent="0.45">
      <c r="A162" s="320"/>
      <c r="B162" s="78"/>
      <c r="C162" s="79">
        <v>0</v>
      </c>
      <c r="D162" s="342" t="s">
        <v>210</v>
      </c>
      <c r="E162" s="343"/>
      <c r="F162" s="343"/>
      <c r="G162" s="343"/>
      <c r="H162" s="343"/>
      <c r="I162" s="343"/>
      <c r="J162" s="344"/>
      <c r="K162" s="317" t="s">
        <v>220</v>
      </c>
      <c r="L162" s="318"/>
      <c r="M162" s="318"/>
      <c r="N162" s="318"/>
      <c r="O162" s="318"/>
      <c r="P162" s="318"/>
      <c r="Q162" s="318"/>
      <c r="R162" s="318"/>
      <c r="S162" s="318"/>
      <c r="T162" s="318"/>
      <c r="U162" s="319"/>
    </row>
    <row r="163" spans="1:21" ht="17.25" customHeight="1" thickBot="1" x14ac:dyDescent="0.45">
      <c r="A163" s="180" t="s">
        <v>235</v>
      </c>
      <c r="B163" s="71" t="s">
        <v>227</v>
      </c>
      <c r="C163" s="337" t="s">
        <v>236</v>
      </c>
      <c r="D163" s="338"/>
      <c r="E163" s="338"/>
      <c r="F163" s="338"/>
      <c r="G163" s="338"/>
      <c r="H163" s="338"/>
      <c r="I163" s="338"/>
      <c r="J163" s="338"/>
      <c r="K163" s="76" t="s">
        <v>337</v>
      </c>
      <c r="L163" s="76"/>
      <c r="M163" s="76"/>
      <c r="N163" s="76"/>
      <c r="O163" s="76"/>
      <c r="P163" s="76"/>
      <c r="Q163" s="76"/>
      <c r="R163" s="76"/>
      <c r="S163" s="76"/>
      <c r="T163" s="76"/>
      <c r="U163" s="77"/>
    </row>
    <row r="164" spans="1:21" ht="17.25" customHeight="1" x14ac:dyDescent="0.4">
      <c r="A164" s="320"/>
      <c r="B164" s="302"/>
      <c r="C164" s="323">
        <v>1</v>
      </c>
      <c r="D164" s="325" t="s">
        <v>204</v>
      </c>
      <c r="E164" s="326"/>
      <c r="F164" s="326"/>
      <c r="G164" s="326"/>
      <c r="H164" s="326"/>
      <c r="I164" s="326"/>
      <c r="J164" s="327"/>
      <c r="K164" s="331" t="s">
        <v>237</v>
      </c>
      <c r="L164" s="332"/>
      <c r="M164" s="332"/>
      <c r="N164" s="332"/>
      <c r="O164" s="332"/>
      <c r="P164" s="332"/>
      <c r="Q164" s="332"/>
      <c r="R164" s="332"/>
      <c r="S164" s="332"/>
      <c r="T164" s="332"/>
      <c r="U164" s="333"/>
    </row>
    <row r="165" spans="1:21" ht="17.25" customHeight="1" x14ac:dyDescent="0.4">
      <c r="A165" s="320"/>
      <c r="B165" s="303"/>
      <c r="C165" s="324"/>
      <c r="D165" s="328"/>
      <c r="E165" s="329"/>
      <c r="F165" s="329"/>
      <c r="G165" s="329"/>
      <c r="H165" s="329"/>
      <c r="I165" s="329"/>
      <c r="J165" s="330"/>
      <c r="K165" s="304" t="s">
        <v>224</v>
      </c>
      <c r="L165" s="305"/>
      <c r="M165" s="305"/>
      <c r="N165" s="305"/>
      <c r="O165" s="305"/>
      <c r="P165" s="305"/>
      <c r="Q165" s="305"/>
      <c r="R165" s="305"/>
      <c r="S165" s="305"/>
      <c r="T165" s="305"/>
      <c r="U165" s="306"/>
    </row>
    <row r="166" spans="1:21" ht="17.25" customHeight="1" x14ac:dyDescent="0.4">
      <c r="A166" s="320"/>
      <c r="B166" s="307" t="s">
        <v>32</v>
      </c>
      <c r="C166" s="309">
        <v>2</v>
      </c>
      <c r="D166" s="334" t="s">
        <v>207</v>
      </c>
      <c r="E166" s="335"/>
      <c r="F166" s="335"/>
      <c r="G166" s="335"/>
      <c r="H166" s="335"/>
      <c r="I166" s="335"/>
      <c r="J166" s="336"/>
      <c r="K166" s="304" t="s">
        <v>238</v>
      </c>
      <c r="L166" s="305"/>
      <c r="M166" s="305"/>
      <c r="N166" s="305"/>
      <c r="O166" s="305"/>
      <c r="P166" s="305"/>
      <c r="Q166" s="305"/>
      <c r="R166" s="305"/>
      <c r="S166" s="305"/>
      <c r="T166" s="305"/>
      <c r="U166" s="306"/>
    </row>
    <row r="167" spans="1:21" ht="17.25" customHeight="1" x14ac:dyDescent="0.4">
      <c r="A167" s="320"/>
      <c r="B167" s="303"/>
      <c r="C167" s="324"/>
      <c r="D167" s="334"/>
      <c r="E167" s="335"/>
      <c r="F167" s="335"/>
      <c r="G167" s="335"/>
      <c r="H167" s="335"/>
      <c r="I167" s="335"/>
      <c r="J167" s="336"/>
      <c r="K167" s="304" t="s">
        <v>239</v>
      </c>
      <c r="L167" s="305"/>
      <c r="M167" s="305"/>
      <c r="N167" s="305"/>
      <c r="O167" s="305"/>
      <c r="P167" s="305"/>
      <c r="Q167" s="305"/>
      <c r="R167" s="305"/>
      <c r="S167" s="305"/>
      <c r="T167" s="305"/>
      <c r="U167" s="306"/>
    </row>
    <row r="168" spans="1:21" ht="17.25" customHeight="1" x14ac:dyDescent="0.4">
      <c r="A168" s="320"/>
      <c r="B168" s="307"/>
      <c r="C168" s="309">
        <v>0</v>
      </c>
      <c r="D168" s="311" t="s">
        <v>210</v>
      </c>
      <c r="E168" s="312"/>
      <c r="F168" s="312"/>
      <c r="G168" s="312"/>
      <c r="H168" s="312"/>
      <c r="I168" s="312"/>
      <c r="J168" s="313"/>
      <c r="K168" s="304" t="s">
        <v>220</v>
      </c>
      <c r="L168" s="305"/>
      <c r="M168" s="305"/>
      <c r="N168" s="305"/>
      <c r="O168" s="305"/>
      <c r="P168" s="305"/>
      <c r="Q168" s="305"/>
      <c r="R168" s="305"/>
      <c r="S168" s="305"/>
      <c r="T168" s="305"/>
      <c r="U168" s="306"/>
    </row>
    <row r="169" spans="1:21" ht="17.25" customHeight="1" thickBot="1" x14ac:dyDescent="0.45">
      <c r="A169" s="339"/>
      <c r="B169" s="308"/>
      <c r="C169" s="310"/>
      <c r="D169" s="314"/>
      <c r="E169" s="315"/>
      <c r="F169" s="315"/>
      <c r="G169" s="315"/>
      <c r="H169" s="315"/>
      <c r="I169" s="315"/>
      <c r="J169" s="316"/>
      <c r="K169" s="317"/>
      <c r="L169" s="318"/>
      <c r="M169" s="318"/>
      <c r="N169" s="318"/>
      <c r="O169" s="318"/>
      <c r="P169" s="318"/>
      <c r="Q169" s="318"/>
      <c r="R169" s="318"/>
      <c r="S169" s="318"/>
      <c r="T169" s="318"/>
      <c r="U169" s="319"/>
    </row>
    <row r="170" spans="1:21" ht="17.25" customHeight="1" thickBot="1" x14ac:dyDescent="0.45">
      <c r="A170" s="180" t="s">
        <v>240</v>
      </c>
      <c r="B170" s="71" t="s">
        <v>227</v>
      </c>
      <c r="C170" s="340" t="s">
        <v>241</v>
      </c>
      <c r="D170" s="341"/>
      <c r="E170" s="341"/>
      <c r="F170" s="341"/>
      <c r="G170" s="341"/>
      <c r="H170" s="341"/>
      <c r="I170" s="341"/>
      <c r="J170" s="341"/>
      <c r="K170" s="76" t="s">
        <v>337</v>
      </c>
      <c r="L170" s="76"/>
      <c r="M170" s="76"/>
      <c r="N170" s="76"/>
      <c r="O170" s="76"/>
      <c r="P170" s="76"/>
      <c r="Q170" s="76"/>
      <c r="R170" s="76"/>
      <c r="S170" s="76"/>
      <c r="T170" s="76"/>
      <c r="U170" s="77"/>
    </row>
    <row r="171" spans="1:21" ht="17.25" customHeight="1" x14ac:dyDescent="0.4">
      <c r="A171" s="320"/>
      <c r="B171" s="302"/>
      <c r="C171" s="323">
        <v>1</v>
      </c>
      <c r="D171" s="325" t="s">
        <v>204</v>
      </c>
      <c r="E171" s="326"/>
      <c r="F171" s="326"/>
      <c r="G171" s="326"/>
      <c r="H171" s="326"/>
      <c r="I171" s="326"/>
      <c r="J171" s="327"/>
      <c r="K171" s="331" t="s">
        <v>242</v>
      </c>
      <c r="L171" s="332"/>
      <c r="M171" s="332"/>
      <c r="N171" s="332"/>
      <c r="O171" s="332"/>
      <c r="P171" s="332"/>
      <c r="Q171" s="332"/>
      <c r="R171" s="332"/>
      <c r="S171" s="332"/>
      <c r="T171" s="332"/>
      <c r="U171" s="333"/>
    </row>
    <row r="172" spans="1:21" ht="17.25" customHeight="1" x14ac:dyDescent="0.4">
      <c r="A172" s="320"/>
      <c r="B172" s="303"/>
      <c r="C172" s="324"/>
      <c r="D172" s="328"/>
      <c r="E172" s="329"/>
      <c r="F172" s="329"/>
      <c r="G172" s="329"/>
      <c r="H172" s="329"/>
      <c r="I172" s="329"/>
      <c r="J172" s="330"/>
      <c r="K172" s="304" t="s">
        <v>243</v>
      </c>
      <c r="L172" s="305"/>
      <c r="M172" s="305"/>
      <c r="N172" s="305"/>
      <c r="O172" s="305"/>
      <c r="P172" s="305"/>
      <c r="Q172" s="305"/>
      <c r="R172" s="305"/>
      <c r="S172" s="305"/>
      <c r="T172" s="305"/>
      <c r="U172" s="306"/>
    </row>
    <row r="173" spans="1:21" ht="17.25" customHeight="1" x14ac:dyDescent="0.4">
      <c r="A173" s="320"/>
      <c r="B173" s="307" t="s">
        <v>32</v>
      </c>
      <c r="C173" s="309">
        <v>2</v>
      </c>
      <c r="D173" s="334" t="s">
        <v>207</v>
      </c>
      <c r="E173" s="335"/>
      <c r="F173" s="335"/>
      <c r="G173" s="335"/>
      <c r="H173" s="335"/>
      <c r="I173" s="335"/>
      <c r="J173" s="336"/>
      <c r="K173" s="304" t="s">
        <v>244</v>
      </c>
      <c r="L173" s="305"/>
      <c r="M173" s="305"/>
      <c r="N173" s="305"/>
      <c r="O173" s="305"/>
      <c r="P173" s="305"/>
      <c r="Q173" s="305"/>
      <c r="R173" s="305"/>
      <c r="S173" s="305"/>
      <c r="T173" s="305"/>
      <c r="U173" s="306"/>
    </row>
    <row r="174" spans="1:21" ht="17.25" customHeight="1" x14ac:dyDescent="0.4">
      <c r="A174" s="320"/>
      <c r="B174" s="303"/>
      <c r="C174" s="324"/>
      <c r="D174" s="334"/>
      <c r="E174" s="335"/>
      <c r="F174" s="335"/>
      <c r="G174" s="335"/>
      <c r="H174" s="335"/>
      <c r="I174" s="335"/>
      <c r="J174" s="336"/>
      <c r="K174" s="304" t="s">
        <v>245</v>
      </c>
      <c r="L174" s="305"/>
      <c r="M174" s="305"/>
      <c r="N174" s="305"/>
      <c r="O174" s="305"/>
      <c r="P174" s="305"/>
      <c r="Q174" s="305"/>
      <c r="R174" s="305"/>
      <c r="S174" s="305"/>
      <c r="T174" s="305"/>
      <c r="U174" s="306"/>
    </row>
    <row r="175" spans="1:21" ht="17.25" customHeight="1" x14ac:dyDescent="0.4">
      <c r="A175" s="320"/>
      <c r="B175" s="307"/>
      <c r="C175" s="309">
        <v>0</v>
      </c>
      <c r="D175" s="311" t="s">
        <v>210</v>
      </c>
      <c r="E175" s="312"/>
      <c r="F175" s="312"/>
      <c r="G175" s="312"/>
      <c r="H175" s="312"/>
      <c r="I175" s="312"/>
      <c r="J175" s="313"/>
      <c r="K175" s="304" t="s">
        <v>246</v>
      </c>
      <c r="L175" s="305"/>
      <c r="M175" s="305"/>
      <c r="N175" s="305"/>
      <c r="O175" s="305"/>
      <c r="P175" s="305"/>
      <c r="Q175" s="305"/>
      <c r="R175" s="305"/>
      <c r="S175" s="305"/>
      <c r="T175" s="305"/>
      <c r="U175" s="306"/>
    </row>
    <row r="176" spans="1:21" ht="17.25" customHeight="1" thickBot="1" x14ac:dyDescent="0.45">
      <c r="A176" s="339"/>
      <c r="B176" s="308"/>
      <c r="C176" s="310"/>
      <c r="D176" s="314"/>
      <c r="E176" s="315"/>
      <c r="F176" s="315"/>
      <c r="G176" s="315"/>
      <c r="H176" s="315"/>
      <c r="I176" s="315"/>
      <c r="J176" s="316"/>
      <c r="K176" s="317" t="s">
        <v>247</v>
      </c>
      <c r="L176" s="318"/>
      <c r="M176" s="318"/>
      <c r="N176" s="318"/>
      <c r="O176" s="318"/>
      <c r="P176" s="318"/>
      <c r="Q176" s="318"/>
      <c r="R176" s="318"/>
      <c r="S176" s="318"/>
      <c r="T176" s="318"/>
      <c r="U176" s="319"/>
    </row>
    <row r="177" spans="1:21" ht="17.25" customHeight="1" thickBot="1" x14ac:dyDescent="0.45">
      <c r="A177" s="180" t="s">
        <v>248</v>
      </c>
      <c r="B177" s="71"/>
      <c r="C177" s="340" t="s">
        <v>249</v>
      </c>
      <c r="D177" s="341"/>
      <c r="E177" s="341"/>
      <c r="F177" s="341"/>
      <c r="G177" s="341"/>
      <c r="H177" s="341"/>
      <c r="I177" s="341"/>
      <c r="J177" s="341"/>
      <c r="K177" s="76" t="s">
        <v>337</v>
      </c>
      <c r="L177" s="76"/>
      <c r="M177" s="76"/>
      <c r="N177" s="76"/>
      <c r="O177" s="76"/>
      <c r="P177" s="76"/>
      <c r="Q177" s="76"/>
      <c r="R177" s="76"/>
      <c r="S177" s="76"/>
      <c r="T177" s="76"/>
      <c r="U177" s="77"/>
    </row>
    <row r="178" spans="1:21" ht="17.25" customHeight="1" x14ac:dyDescent="0.4">
      <c r="A178" s="320"/>
      <c r="B178" s="302"/>
      <c r="C178" s="323">
        <v>1</v>
      </c>
      <c r="D178" s="325" t="s">
        <v>204</v>
      </c>
      <c r="E178" s="326"/>
      <c r="F178" s="326"/>
      <c r="G178" s="326"/>
      <c r="H178" s="326"/>
      <c r="I178" s="326"/>
      <c r="J178" s="327"/>
      <c r="K178" s="331"/>
      <c r="L178" s="332"/>
      <c r="M178" s="332"/>
      <c r="N178" s="332"/>
      <c r="O178" s="332"/>
      <c r="P178" s="332"/>
      <c r="Q178" s="332"/>
      <c r="R178" s="332"/>
      <c r="S178" s="332"/>
      <c r="T178" s="332"/>
      <c r="U178" s="333"/>
    </row>
    <row r="179" spans="1:21" ht="17.25" customHeight="1" x14ac:dyDescent="0.4">
      <c r="A179" s="320"/>
      <c r="B179" s="303"/>
      <c r="C179" s="324"/>
      <c r="D179" s="328"/>
      <c r="E179" s="329"/>
      <c r="F179" s="329"/>
      <c r="G179" s="329"/>
      <c r="H179" s="329"/>
      <c r="I179" s="329"/>
      <c r="J179" s="330"/>
      <c r="K179" s="304"/>
      <c r="L179" s="305"/>
      <c r="M179" s="305"/>
      <c r="N179" s="305"/>
      <c r="O179" s="305"/>
      <c r="P179" s="305"/>
      <c r="Q179" s="305"/>
      <c r="R179" s="305"/>
      <c r="S179" s="305"/>
      <c r="T179" s="305"/>
      <c r="U179" s="306"/>
    </row>
    <row r="180" spans="1:21" ht="17.25" customHeight="1" x14ac:dyDescent="0.4">
      <c r="A180" s="320"/>
      <c r="B180" s="307"/>
      <c r="C180" s="309">
        <v>2</v>
      </c>
      <c r="D180" s="334" t="s">
        <v>207</v>
      </c>
      <c r="E180" s="335"/>
      <c r="F180" s="335"/>
      <c r="G180" s="335"/>
      <c r="H180" s="335"/>
      <c r="I180" s="335"/>
      <c r="J180" s="336"/>
      <c r="K180" s="304"/>
      <c r="L180" s="305"/>
      <c r="M180" s="305"/>
      <c r="N180" s="305"/>
      <c r="O180" s="305"/>
      <c r="P180" s="305"/>
      <c r="Q180" s="305"/>
      <c r="R180" s="305"/>
      <c r="S180" s="305"/>
      <c r="T180" s="305"/>
      <c r="U180" s="306"/>
    </row>
    <row r="181" spans="1:21" ht="17.25" customHeight="1" x14ac:dyDescent="0.4">
      <c r="A181" s="320"/>
      <c r="B181" s="303"/>
      <c r="C181" s="324"/>
      <c r="D181" s="334"/>
      <c r="E181" s="335"/>
      <c r="F181" s="335"/>
      <c r="G181" s="335"/>
      <c r="H181" s="335"/>
      <c r="I181" s="335"/>
      <c r="J181" s="336"/>
      <c r="K181" s="304"/>
      <c r="L181" s="305"/>
      <c r="M181" s="305"/>
      <c r="N181" s="305"/>
      <c r="O181" s="305"/>
      <c r="P181" s="305"/>
      <c r="Q181" s="305"/>
      <c r="R181" s="305"/>
      <c r="S181" s="305"/>
      <c r="T181" s="305"/>
      <c r="U181" s="306"/>
    </row>
    <row r="182" spans="1:21" ht="17.25" customHeight="1" x14ac:dyDescent="0.4">
      <c r="A182" s="320"/>
      <c r="B182" s="307"/>
      <c r="C182" s="309">
        <v>0</v>
      </c>
      <c r="D182" s="311" t="s">
        <v>210</v>
      </c>
      <c r="E182" s="312"/>
      <c r="F182" s="312"/>
      <c r="G182" s="312"/>
      <c r="H182" s="312"/>
      <c r="I182" s="312"/>
      <c r="J182" s="313"/>
      <c r="K182" s="304"/>
      <c r="L182" s="305"/>
      <c r="M182" s="305"/>
      <c r="N182" s="305"/>
      <c r="O182" s="305"/>
      <c r="P182" s="305"/>
      <c r="Q182" s="305"/>
      <c r="R182" s="305"/>
      <c r="S182" s="305"/>
      <c r="T182" s="305"/>
      <c r="U182" s="306"/>
    </row>
    <row r="183" spans="1:21" ht="13.5" customHeight="1" x14ac:dyDescent="0.4">
      <c r="A183" s="339"/>
      <c r="B183" s="308"/>
      <c r="C183" s="310"/>
      <c r="D183" s="314"/>
      <c r="E183" s="315"/>
      <c r="F183" s="315"/>
      <c r="G183" s="315"/>
      <c r="H183" s="315"/>
      <c r="I183" s="315"/>
      <c r="J183" s="316"/>
      <c r="K183" s="317"/>
      <c r="L183" s="318"/>
      <c r="M183" s="318"/>
      <c r="N183" s="318"/>
      <c r="O183" s="318"/>
      <c r="P183" s="318"/>
      <c r="Q183" s="318"/>
      <c r="R183" s="318"/>
      <c r="S183" s="318"/>
      <c r="T183" s="318"/>
      <c r="U183" s="319"/>
    </row>
    <row r="184" spans="1:21" ht="9" customHeight="1" thickBot="1" x14ac:dyDescent="0.45"/>
    <row r="185" spans="1:21" ht="18.75" customHeight="1" thickTop="1" thickBot="1" x14ac:dyDescent="0.45">
      <c r="B185" s="2" t="s">
        <v>250</v>
      </c>
      <c r="C185" s="82">
        <f>IF(COUNTIF(B131:B183,V1)&gt;5,0,SUMIF(B131:B183,$V$1,C131:C183))</f>
        <v>10</v>
      </c>
      <c r="D185" s="2" t="s">
        <v>69</v>
      </c>
      <c r="F185" s="10" t="s">
        <v>53</v>
      </c>
      <c r="G185" s="10"/>
      <c r="H185" s="125" t="s">
        <v>251</v>
      </c>
      <c r="I185" s="126"/>
      <c r="J185" s="126"/>
      <c r="K185" s="126"/>
      <c r="L185" s="126"/>
      <c r="M185" s="126"/>
      <c r="N185" s="126"/>
      <c r="O185" s="126"/>
      <c r="P185" s="127"/>
      <c r="Q185" s="128" t="s">
        <v>54</v>
      </c>
      <c r="R185" s="130"/>
    </row>
    <row r="186" spans="1:21" ht="18.75" customHeight="1" thickTop="1" x14ac:dyDescent="0.4">
      <c r="F186" s="10" t="str">
        <f>IF(C185&gt;=8,$V$1,"")</f>
        <v>●</v>
      </c>
      <c r="G186" s="10" t="s">
        <v>190</v>
      </c>
      <c r="H186" s="125" t="s">
        <v>252</v>
      </c>
      <c r="I186" s="126"/>
      <c r="J186" s="126"/>
      <c r="K186" s="126"/>
      <c r="L186" s="126"/>
      <c r="M186" s="126"/>
      <c r="N186" s="126"/>
      <c r="O186" s="126"/>
      <c r="P186" s="127"/>
      <c r="Q186" s="128">
        <v>35</v>
      </c>
      <c r="R186" s="130"/>
      <c r="S186" s="357"/>
      <c r="T186" s="357"/>
    </row>
    <row r="187" spans="1:21" ht="18.75" customHeight="1" x14ac:dyDescent="0.4">
      <c r="F187" s="10" t="str">
        <f>IF(OR(C185=6,C185=7),$V$1,"")</f>
        <v/>
      </c>
      <c r="G187" s="10" t="s">
        <v>253</v>
      </c>
      <c r="H187" s="125" t="s">
        <v>254</v>
      </c>
      <c r="I187" s="126"/>
      <c r="J187" s="126"/>
      <c r="K187" s="126"/>
      <c r="L187" s="126"/>
      <c r="M187" s="126"/>
      <c r="N187" s="126"/>
      <c r="O187" s="126"/>
      <c r="P187" s="127"/>
      <c r="Q187" s="128">
        <v>25</v>
      </c>
      <c r="R187" s="130"/>
    </row>
    <row r="188" spans="1:21" ht="18.75" customHeight="1" x14ac:dyDescent="0.4">
      <c r="F188" s="10" t="str">
        <f>IF(AND(C185&gt;=1,C185&lt;=5),$V$1,"")</f>
        <v/>
      </c>
      <c r="G188" s="10" t="s">
        <v>255</v>
      </c>
      <c r="H188" s="125" t="s">
        <v>256</v>
      </c>
      <c r="I188" s="126"/>
      <c r="J188" s="126"/>
      <c r="K188" s="126"/>
      <c r="L188" s="126"/>
      <c r="M188" s="126"/>
      <c r="N188" s="126"/>
      <c r="O188" s="126"/>
      <c r="P188" s="127"/>
      <c r="Q188" s="128">
        <v>15</v>
      </c>
      <c r="R188" s="130"/>
    </row>
    <row r="189" spans="1:21" ht="18.75" customHeight="1" x14ac:dyDescent="0.4">
      <c r="A189" s="67" t="s">
        <v>257</v>
      </c>
      <c r="B189" s="67"/>
      <c r="C189" s="67"/>
      <c r="D189" s="67"/>
      <c r="E189" s="67"/>
      <c r="F189" s="67" t="s">
        <v>158</v>
      </c>
      <c r="G189" s="67"/>
      <c r="H189" s="67"/>
      <c r="I189" s="67"/>
      <c r="J189" s="67"/>
      <c r="K189" s="67"/>
      <c r="L189" s="67"/>
      <c r="M189" s="67"/>
      <c r="N189" s="67"/>
      <c r="O189" s="67"/>
      <c r="P189" s="67"/>
      <c r="Q189" s="67"/>
      <c r="R189" s="67"/>
      <c r="S189" s="67"/>
      <c r="T189" s="67"/>
      <c r="U189" s="67"/>
    </row>
    <row r="190" spans="1:21" ht="12.75" customHeight="1" x14ac:dyDescent="0.4"/>
    <row r="191" spans="1:21" ht="29.25" customHeight="1" x14ac:dyDescent="0.4">
      <c r="A191" s="54" t="s">
        <v>258</v>
      </c>
      <c r="B191" s="54" t="s">
        <v>259</v>
      </c>
      <c r="C191" s="54"/>
      <c r="D191" s="54"/>
      <c r="E191" s="54"/>
      <c r="F191" s="54"/>
      <c r="G191" s="263">
        <f>IFERROR(VLOOKUP($V$1,F243:R245,12,FALSE),0)</f>
        <v>35</v>
      </c>
      <c r="H191" s="263"/>
      <c r="I191" s="2" t="s">
        <v>69</v>
      </c>
    </row>
    <row r="192" spans="1:21" ht="9.75" customHeight="1" x14ac:dyDescent="0.4">
      <c r="B192" s="69"/>
      <c r="C192" s="69"/>
      <c r="D192" s="69"/>
      <c r="E192" s="69"/>
      <c r="F192" s="69"/>
      <c r="G192" s="69"/>
      <c r="H192" s="69"/>
      <c r="I192" s="69"/>
      <c r="J192" s="69"/>
      <c r="K192" s="69"/>
      <c r="L192" s="69"/>
      <c r="M192" s="69"/>
      <c r="N192" s="69"/>
      <c r="P192" s="69"/>
      <c r="Q192" s="69"/>
      <c r="R192" s="69"/>
      <c r="S192" s="69"/>
    </row>
    <row r="193" spans="1:21" ht="18.75" customHeight="1" x14ac:dyDescent="0.4">
      <c r="A193" s="295" t="s">
        <v>260</v>
      </c>
      <c r="B193" s="296"/>
      <c r="C193" s="296"/>
      <c r="D193" s="296"/>
      <c r="E193" s="296"/>
      <c r="F193" s="296"/>
      <c r="G193" s="296"/>
      <c r="H193" s="296"/>
      <c r="I193" s="296"/>
      <c r="J193" s="296"/>
      <c r="K193" s="296"/>
      <c r="L193" s="296"/>
      <c r="M193" s="296"/>
      <c r="N193" s="296"/>
      <c r="O193" s="296"/>
      <c r="P193" s="296"/>
      <c r="Q193" s="296"/>
      <c r="R193" s="296"/>
      <c r="S193" s="296"/>
      <c r="T193" s="296"/>
      <c r="U193" s="297"/>
    </row>
    <row r="194" spans="1:21" ht="18.75" customHeight="1" x14ac:dyDescent="0.4">
      <c r="A194" s="367"/>
      <c r="B194" s="299"/>
      <c r="C194" s="299"/>
      <c r="D194" s="299"/>
      <c r="E194" s="299"/>
      <c r="F194" s="299"/>
      <c r="G194" s="299"/>
      <c r="H194" s="299"/>
      <c r="I194" s="299"/>
      <c r="J194" s="299"/>
      <c r="K194" s="299"/>
      <c r="L194" s="299"/>
      <c r="M194" s="299"/>
      <c r="N194" s="299"/>
      <c r="O194" s="299"/>
      <c r="P194" s="299"/>
      <c r="Q194" s="299"/>
      <c r="R194" s="299"/>
      <c r="S194" s="299"/>
      <c r="T194" s="299"/>
      <c r="U194" s="368"/>
    </row>
    <row r="195" spans="1:21" ht="18.75" customHeight="1" thickBot="1" x14ac:dyDescent="0.45">
      <c r="A195" s="298"/>
      <c r="B195" s="299"/>
      <c r="C195" s="300"/>
      <c r="D195" s="300"/>
      <c r="E195" s="300"/>
      <c r="F195" s="300"/>
      <c r="G195" s="300"/>
      <c r="H195" s="300"/>
      <c r="I195" s="300"/>
      <c r="J195" s="300"/>
      <c r="K195" s="300"/>
      <c r="L195" s="300"/>
      <c r="M195" s="300"/>
      <c r="N195" s="300"/>
      <c r="O195" s="300"/>
      <c r="P195" s="300"/>
      <c r="Q195" s="300"/>
      <c r="R195" s="300"/>
      <c r="S195" s="300"/>
      <c r="T195" s="300"/>
      <c r="U195" s="301"/>
    </row>
    <row r="196" spans="1:21" ht="22.5" customHeight="1" thickBot="1" x14ac:dyDescent="0.45">
      <c r="A196" s="320" t="s">
        <v>202</v>
      </c>
      <c r="B196" s="83"/>
      <c r="C196" s="73" t="s">
        <v>261</v>
      </c>
      <c r="D196" s="72"/>
      <c r="E196" s="73"/>
      <c r="F196" s="73"/>
      <c r="G196" s="73"/>
      <c r="H196" s="73"/>
      <c r="I196" s="73"/>
      <c r="J196" s="73"/>
      <c r="K196" s="73" t="s">
        <v>337</v>
      </c>
      <c r="L196" s="73"/>
      <c r="M196" s="73"/>
      <c r="N196" s="73"/>
      <c r="O196" s="73"/>
      <c r="P196" s="76"/>
      <c r="Q196" s="76"/>
      <c r="R196" s="76"/>
      <c r="S196" s="76"/>
      <c r="T196" s="76"/>
      <c r="U196" s="77"/>
    </row>
    <row r="197" spans="1:21" ht="17.25" customHeight="1" x14ac:dyDescent="0.4">
      <c r="A197" s="321"/>
      <c r="B197" s="302"/>
      <c r="C197" s="323">
        <v>1</v>
      </c>
      <c r="D197" s="358" t="s">
        <v>262</v>
      </c>
      <c r="E197" s="359"/>
      <c r="F197" s="359"/>
      <c r="G197" s="359"/>
      <c r="H197" s="359"/>
      <c r="I197" s="359"/>
      <c r="J197" s="360"/>
      <c r="K197" s="331"/>
      <c r="L197" s="332"/>
      <c r="M197" s="332"/>
      <c r="N197" s="332"/>
      <c r="O197" s="332"/>
      <c r="P197" s="332"/>
      <c r="Q197" s="332"/>
      <c r="R197" s="332"/>
      <c r="S197" s="332"/>
      <c r="T197" s="332"/>
      <c r="U197" s="333"/>
    </row>
    <row r="198" spans="1:21" ht="17.25" customHeight="1" x14ac:dyDescent="0.4">
      <c r="A198" s="321"/>
      <c r="B198" s="303"/>
      <c r="C198" s="324"/>
      <c r="D198" s="361"/>
      <c r="E198" s="362"/>
      <c r="F198" s="362"/>
      <c r="G198" s="362"/>
      <c r="H198" s="362"/>
      <c r="I198" s="362"/>
      <c r="J198" s="363"/>
      <c r="K198" s="304"/>
      <c r="L198" s="305"/>
      <c r="M198" s="305"/>
      <c r="N198" s="305"/>
      <c r="O198" s="305"/>
      <c r="P198" s="305"/>
      <c r="Q198" s="305"/>
      <c r="R198" s="305"/>
      <c r="S198" s="305"/>
      <c r="T198" s="305"/>
      <c r="U198" s="306"/>
    </row>
    <row r="199" spans="1:21" ht="17.25" customHeight="1" x14ac:dyDescent="0.4">
      <c r="A199" s="321"/>
      <c r="B199" s="307"/>
      <c r="C199" s="309">
        <v>2</v>
      </c>
      <c r="D199" s="361" t="s">
        <v>263</v>
      </c>
      <c r="E199" s="362"/>
      <c r="F199" s="362"/>
      <c r="G199" s="362"/>
      <c r="H199" s="362"/>
      <c r="I199" s="362"/>
      <c r="J199" s="363"/>
      <c r="K199" s="304"/>
      <c r="L199" s="305"/>
      <c r="M199" s="305"/>
      <c r="N199" s="305"/>
      <c r="O199" s="305"/>
      <c r="P199" s="305"/>
      <c r="Q199" s="305"/>
      <c r="R199" s="305"/>
      <c r="S199" s="305"/>
      <c r="T199" s="305"/>
      <c r="U199" s="306"/>
    </row>
    <row r="200" spans="1:21" ht="17.25" customHeight="1" x14ac:dyDescent="0.4">
      <c r="A200" s="321"/>
      <c r="B200" s="303"/>
      <c r="C200" s="324"/>
      <c r="D200" s="361"/>
      <c r="E200" s="362"/>
      <c r="F200" s="362"/>
      <c r="G200" s="362"/>
      <c r="H200" s="362"/>
      <c r="I200" s="362"/>
      <c r="J200" s="363"/>
      <c r="K200" s="304"/>
      <c r="L200" s="305"/>
      <c r="M200" s="305"/>
      <c r="N200" s="305"/>
      <c r="O200" s="305"/>
      <c r="P200" s="305"/>
      <c r="Q200" s="305"/>
      <c r="R200" s="305"/>
      <c r="S200" s="305"/>
      <c r="T200" s="305"/>
      <c r="U200" s="306"/>
    </row>
    <row r="201" spans="1:21" ht="17.25" customHeight="1" x14ac:dyDescent="0.4">
      <c r="A201" s="321"/>
      <c r="B201" s="307"/>
      <c r="C201" s="309">
        <v>0</v>
      </c>
      <c r="D201" s="361" t="s">
        <v>210</v>
      </c>
      <c r="E201" s="362"/>
      <c r="F201" s="362"/>
      <c r="G201" s="362"/>
      <c r="H201" s="362"/>
      <c r="I201" s="362"/>
      <c r="J201" s="363"/>
      <c r="K201" s="304"/>
      <c r="L201" s="305"/>
      <c r="M201" s="305"/>
      <c r="N201" s="305"/>
      <c r="O201" s="305"/>
      <c r="P201" s="305"/>
      <c r="Q201" s="305"/>
      <c r="R201" s="305"/>
      <c r="S201" s="305"/>
      <c r="T201" s="305"/>
      <c r="U201" s="306"/>
    </row>
    <row r="202" spans="1:21" ht="17.25" customHeight="1" thickBot="1" x14ac:dyDescent="0.45">
      <c r="A202" s="322"/>
      <c r="B202" s="308"/>
      <c r="C202" s="310"/>
      <c r="D202" s="372"/>
      <c r="E202" s="373"/>
      <c r="F202" s="373"/>
      <c r="G202" s="373"/>
      <c r="H202" s="373"/>
      <c r="I202" s="373"/>
      <c r="J202" s="374"/>
      <c r="K202" s="317"/>
      <c r="L202" s="318"/>
      <c r="M202" s="318"/>
      <c r="N202" s="318"/>
      <c r="O202" s="318"/>
      <c r="P202" s="318"/>
      <c r="Q202" s="318"/>
      <c r="R202" s="318"/>
      <c r="S202" s="318"/>
      <c r="T202" s="318"/>
      <c r="U202" s="319"/>
    </row>
    <row r="203" spans="1:21" ht="17.25" customHeight="1" thickBot="1" x14ac:dyDescent="0.45">
      <c r="A203" s="180" t="s">
        <v>212</v>
      </c>
      <c r="B203" s="71" t="s">
        <v>227</v>
      </c>
      <c r="C203" s="75" t="s">
        <v>264</v>
      </c>
      <c r="D203" s="84"/>
      <c r="E203" s="84"/>
      <c r="F203" s="84"/>
      <c r="G203" s="84"/>
      <c r="H203" s="84"/>
      <c r="I203" s="84"/>
      <c r="J203" s="84"/>
      <c r="K203" s="76" t="s">
        <v>337</v>
      </c>
      <c r="L203" s="84"/>
      <c r="M203" s="84"/>
      <c r="N203" s="84"/>
      <c r="O203" s="84"/>
      <c r="P203" s="84"/>
      <c r="Q203" s="84"/>
      <c r="R203" s="84"/>
      <c r="S203" s="84"/>
      <c r="T203" s="84"/>
      <c r="U203" s="85"/>
    </row>
    <row r="204" spans="1:21" ht="17.25" customHeight="1" x14ac:dyDescent="0.4">
      <c r="A204" s="320"/>
      <c r="B204" s="302"/>
      <c r="C204" s="323">
        <v>1</v>
      </c>
      <c r="D204" s="358" t="s">
        <v>265</v>
      </c>
      <c r="E204" s="359"/>
      <c r="F204" s="359"/>
      <c r="G204" s="359"/>
      <c r="H204" s="359"/>
      <c r="I204" s="359"/>
      <c r="J204" s="360"/>
      <c r="K204" s="331" t="s">
        <v>266</v>
      </c>
      <c r="L204" s="332"/>
      <c r="M204" s="332"/>
      <c r="N204" s="332"/>
      <c r="O204" s="332"/>
      <c r="P204" s="332"/>
      <c r="Q204" s="332"/>
      <c r="R204" s="332"/>
      <c r="S204" s="332"/>
      <c r="T204" s="332"/>
      <c r="U204" s="333"/>
    </row>
    <row r="205" spans="1:21" ht="17.25" customHeight="1" x14ac:dyDescent="0.4">
      <c r="A205" s="320"/>
      <c r="B205" s="303"/>
      <c r="C205" s="324"/>
      <c r="D205" s="361"/>
      <c r="E205" s="362"/>
      <c r="F205" s="362"/>
      <c r="G205" s="362"/>
      <c r="H205" s="362"/>
      <c r="I205" s="362"/>
      <c r="J205" s="363"/>
      <c r="K205" s="304" t="s">
        <v>267</v>
      </c>
      <c r="L205" s="305"/>
      <c r="M205" s="305"/>
      <c r="N205" s="305"/>
      <c r="O205" s="305"/>
      <c r="P205" s="305"/>
      <c r="Q205" s="305"/>
      <c r="R205" s="305"/>
      <c r="S205" s="305"/>
      <c r="T205" s="305"/>
      <c r="U205" s="306"/>
    </row>
    <row r="206" spans="1:21" ht="17.25" customHeight="1" x14ac:dyDescent="0.4">
      <c r="A206" s="320"/>
      <c r="B206" s="307" t="s">
        <v>32</v>
      </c>
      <c r="C206" s="309">
        <v>2</v>
      </c>
      <c r="D206" s="361" t="s">
        <v>268</v>
      </c>
      <c r="E206" s="362"/>
      <c r="F206" s="362"/>
      <c r="G206" s="362"/>
      <c r="H206" s="362"/>
      <c r="I206" s="362"/>
      <c r="J206" s="363"/>
      <c r="K206" s="304" t="s">
        <v>269</v>
      </c>
      <c r="L206" s="305"/>
      <c r="M206" s="305"/>
      <c r="N206" s="305"/>
      <c r="O206" s="305"/>
      <c r="P206" s="305"/>
      <c r="Q206" s="305"/>
      <c r="R206" s="305"/>
      <c r="S206" s="305"/>
      <c r="T206" s="305"/>
      <c r="U206" s="306"/>
    </row>
    <row r="207" spans="1:21" ht="17.25" customHeight="1" x14ac:dyDescent="0.4">
      <c r="A207" s="320"/>
      <c r="B207" s="303"/>
      <c r="C207" s="324"/>
      <c r="D207" s="361"/>
      <c r="E207" s="362"/>
      <c r="F207" s="362"/>
      <c r="G207" s="362"/>
      <c r="H207" s="362"/>
      <c r="I207" s="362"/>
      <c r="J207" s="363"/>
      <c r="K207" s="304" t="s">
        <v>270</v>
      </c>
      <c r="L207" s="305"/>
      <c r="M207" s="305"/>
      <c r="N207" s="305"/>
      <c r="O207" s="305"/>
      <c r="P207" s="305"/>
      <c r="Q207" s="305"/>
      <c r="R207" s="305"/>
      <c r="S207" s="305"/>
      <c r="T207" s="305"/>
      <c r="U207" s="306"/>
    </row>
    <row r="208" spans="1:21" ht="17.25" customHeight="1" x14ac:dyDescent="0.4">
      <c r="A208" s="320"/>
      <c r="B208" s="307"/>
      <c r="C208" s="309">
        <v>0</v>
      </c>
      <c r="D208" s="361" t="s">
        <v>210</v>
      </c>
      <c r="E208" s="362"/>
      <c r="F208" s="362"/>
      <c r="G208" s="362"/>
      <c r="H208" s="362"/>
      <c r="I208" s="362"/>
      <c r="J208" s="363"/>
      <c r="K208" s="304" t="s">
        <v>271</v>
      </c>
      <c r="L208" s="305"/>
      <c r="M208" s="305"/>
      <c r="N208" s="305"/>
      <c r="O208" s="305"/>
      <c r="P208" s="305"/>
      <c r="Q208" s="305"/>
      <c r="R208" s="305"/>
      <c r="S208" s="305"/>
      <c r="T208" s="305"/>
      <c r="U208" s="306"/>
    </row>
    <row r="209" spans="1:21" ht="17.25" customHeight="1" thickBot="1" x14ac:dyDescent="0.45">
      <c r="A209" s="339"/>
      <c r="B209" s="308"/>
      <c r="C209" s="310"/>
      <c r="D209" s="372"/>
      <c r="E209" s="373"/>
      <c r="F209" s="373"/>
      <c r="G209" s="373"/>
      <c r="H209" s="373"/>
      <c r="I209" s="373"/>
      <c r="J209" s="374"/>
      <c r="K209" s="317" t="s">
        <v>272</v>
      </c>
      <c r="L209" s="318"/>
      <c r="M209" s="318"/>
      <c r="N209" s="318"/>
      <c r="O209" s="318"/>
      <c r="P209" s="318"/>
      <c r="Q209" s="318"/>
      <c r="R209" s="318"/>
      <c r="S209" s="318"/>
      <c r="T209" s="318"/>
      <c r="U209" s="319"/>
    </row>
    <row r="210" spans="1:21" ht="24" customHeight="1" thickBot="1" x14ac:dyDescent="0.45">
      <c r="A210" s="180" t="s">
        <v>221</v>
      </c>
      <c r="B210" s="71" t="s">
        <v>227</v>
      </c>
      <c r="C210" s="75" t="s">
        <v>273</v>
      </c>
      <c r="D210" s="84"/>
      <c r="E210" s="84"/>
      <c r="F210" s="84"/>
      <c r="G210" s="84"/>
      <c r="H210" s="84"/>
      <c r="I210" s="84"/>
      <c r="J210" s="84"/>
      <c r="K210" s="76" t="s">
        <v>337</v>
      </c>
      <c r="L210" s="84"/>
      <c r="M210" s="84"/>
      <c r="N210" s="84"/>
      <c r="O210" s="84"/>
      <c r="P210" s="84"/>
      <c r="Q210" s="84"/>
      <c r="R210" s="84"/>
      <c r="S210" s="84"/>
      <c r="T210" s="84"/>
      <c r="U210" s="85"/>
    </row>
    <row r="211" spans="1:21" ht="18" customHeight="1" x14ac:dyDescent="0.4">
      <c r="A211" s="320"/>
      <c r="B211" s="302"/>
      <c r="C211" s="323">
        <v>1</v>
      </c>
      <c r="D211" s="358" t="s">
        <v>274</v>
      </c>
      <c r="E211" s="359"/>
      <c r="F211" s="359"/>
      <c r="G211" s="359"/>
      <c r="H211" s="359"/>
      <c r="I211" s="359"/>
      <c r="J211" s="360"/>
      <c r="K211" s="331" t="s">
        <v>275</v>
      </c>
      <c r="L211" s="332"/>
      <c r="M211" s="332"/>
      <c r="N211" s="332"/>
      <c r="O211" s="332"/>
      <c r="P211" s="332"/>
      <c r="Q211" s="332"/>
      <c r="R211" s="332"/>
      <c r="S211" s="332"/>
      <c r="T211" s="332"/>
      <c r="U211" s="333"/>
    </row>
    <row r="212" spans="1:21" ht="18" customHeight="1" x14ac:dyDescent="0.4">
      <c r="A212" s="320"/>
      <c r="B212" s="303"/>
      <c r="C212" s="324"/>
      <c r="D212" s="361"/>
      <c r="E212" s="362"/>
      <c r="F212" s="362"/>
      <c r="G212" s="362"/>
      <c r="H212" s="362"/>
      <c r="I212" s="362"/>
      <c r="J212" s="363"/>
      <c r="K212" s="304" t="s">
        <v>276</v>
      </c>
      <c r="L212" s="305"/>
      <c r="M212" s="305"/>
      <c r="N212" s="305"/>
      <c r="O212" s="305"/>
      <c r="P212" s="305"/>
      <c r="Q212" s="305"/>
      <c r="R212" s="305"/>
      <c r="S212" s="305"/>
      <c r="T212" s="305"/>
      <c r="U212" s="306"/>
    </row>
    <row r="213" spans="1:21" ht="18" customHeight="1" x14ac:dyDescent="0.4">
      <c r="A213" s="320"/>
      <c r="B213" s="307" t="s">
        <v>32</v>
      </c>
      <c r="C213" s="309">
        <v>2</v>
      </c>
      <c r="D213" s="361" t="s">
        <v>277</v>
      </c>
      <c r="E213" s="362"/>
      <c r="F213" s="362"/>
      <c r="G213" s="362"/>
      <c r="H213" s="362"/>
      <c r="I213" s="362"/>
      <c r="J213" s="363"/>
      <c r="K213" s="304" t="s">
        <v>278</v>
      </c>
      <c r="L213" s="305"/>
      <c r="M213" s="305"/>
      <c r="N213" s="305"/>
      <c r="O213" s="305"/>
      <c r="P213" s="305"/>
      <c r="Q213" s="305"/>
      <c r="R213" s="305"/>
      <c r="S213" s="305"/>
      <c r="T213" s="305"/>
      <c r="U213" s="306"/>
    </row>
    <row r="214" spans="1:21" ht="18" customHeight="1" x14ac:dyDescent="0.4">
      <c r="A214" s="320"/>
      <c r="B214" s="303"/>
      <c r="C214" s="324"/>
      <c r="D214" s="361"/>
      <c r="E214" s="362"/>
      <c r="F214" s="362"/>
      <c r="G214" s="362"/>
      <c r="H214" s="362"/>
      <c r="I214" s="362"/>
      <c r="J214" s="363"/>
      <c r="K214" s="304" t="s">
        <v>276</v>
      </c>
      <c r="L214" s="305"/>
      <c r="M214" s="305"/>
      <c r="N214" s="305"/>
      <c r="O214" s="305"/>
      <c r="P214" s="305"/>
      <c r="Q214" s="305"/>
      <c r="R214" s="305"/>
      <c r="S214" s="305"/>
      <c r="T214" s="305"/>
      <c r="U214" s="306"/>
    </row>
    <row r="215" spans="1:21" ht="18" customHeight="1" thickBot="1" x14ac:dyDescent="0.45">
      <c r="A215" s="320"/>
      <c r="B215" s="78"/>
      <c r="C215" s="79">
        <v>0</v>
      </c>
      <c r="D215" s="307" t="s">
        <v>210</v>
      </c>
      <c r="E215" s="381"/>
      <c r="F215" s="381"/>
      <c r="G215" s="381"/>
      <c r="H215" s="381"/>
      <c r="I215" s="381"/>
      <c r="J215" s="309"/>
      <c r="K215" s="317" t="s">
        <v>279</v>
      </c>
      <c r="L215" s="318"/>
      <c r="M215" s="318"/>
      <c r="N215" s="318"/>
      <c r="O215" s="318"/>
      <c r="P215" s="318"/>
      <c r="Q215" s="318"/>
      <c r="R215" s="318"/>
      <c r="S215" s="318"/>
      <c r="T215" s="318"/>
      <c r="U215" s="319"/>
    </row>
    <row r="216" spans="1:21" ht="27" customHeight="1" thickBot="1" x14ac:dyDescent="0.45">
      <c r="A216" s="180" t="s">
        <v>226</v>
      </c>
      <c r="B216" s="71" t="s">
        <v>227</v>
      </c>
      <c r="C216" s="75" t="s">
        <v>280</v>
      </c>
      <c r="D216" s="84"/>
      <c r="E216" s="84"/>
      <c r="F216" s="84"/>
      <c r="G216" s="84"/>
      <c r="H216" s="84"/>
      <c r="I216" s="84"/>
      <c r="J216" s="84"/>
      <c r="K216" s="76" t="s">
        <v>337</v>
      </c>
      <c r="L216" s="84"/>
      <c r="M216" s="84"/>
      <c r="N216" s="84"/>
      <c r="O216" s="84"/>
      <c r="P216" s="84"/>
      <c r="Q216" s="84"/>
      <c r="R216" s="84"/>
      <c r="S216" s="84"/>
      <c r="T216" s="84"/>
      <c r="U216" s="85"/>
    </row>
    <row r="217" spans="1:21" ht="17.25" customHeight="1" x14ac:dyDescent="0.4">
      <c r="A217" s="320"/>
      <c r="B217" s="385" t="s">
        <v>32</v>
      </c>
      <c r="C217" s="386">
        <v>1</v>
      </c>
      <c r="D217" s="358" t="s">
        <v>265</v>
      </c>
      <c r="E217" s="359"/>
      <c r="F217" s="359"/>
      <c r="G217" s="359"/>
      <c r="H217" s="359"/>
      <c r="I217" s="359"/>
      <c r="J217" s="360"/>
      <c r="K217" s="331" t="s">
        <v>281</v>
      </c>
      <c r="L217" s="332"/>
      <c r="M217" s="332"/>
      <c r="N217" s="332"/>
      <c r="O217" s="332"/>
      <c r="P217" s="332"/>
      <c r="Q217" s="332"/>
      <c r="R217" s="332"/>
      <c r="S217" s="332"/>
      <c r="T217" s="332"/>
      <c r="U217" s="333"/>
    </row>
    <row r="218" spans="1:21" ht="17.25" customHeight="1" x14ac:dyDescent="0.4">
      <c r="A218" s="320"/>
      <c r="B218" s="303"/>
      <c r="C218" s="324"/>
      <c r="D218" s="361"/>
      <c r="E218" s="362"/>
      <c r="F218" s="362"/>
      <c r="G218" s="362"/>
      <c r="H218" s="362"/>
      <c r="I218" s="362"/>
      <c r="J218" s="363"/>
      <c r="K218" s="304" t="s">
        <v>282</v>
      </c>
      <c r="L218" s="305"/>
      <c r="M218" s="305"/>
      <c r="N218" s="305"/>
      <c r="O218" s="305"/>
      <c r="P218" s="305"/>
      <c r="Q218" s="305"/>
      <c r="R218" s="305"/>
      <c r="S218" s="305"/>
      <c r="T218" s="305"/>
      <c r="U218" s="306"/>
    </row>
    <row r="219" spans="1:21" ht="17.25" customHeight="1" x14ac:dyDescent="0.4">
      <c r="A219" s="320"/>
      <c r="B219" s="307"/>
      <c r="C219" s="309">
        <v>2</v>
      </c>
      <c r="D219" s="361" t="s">
        <v>268</v>
      </c>
      <c r="E219" s="362"/>
      <c r="F219" s="362"/>
      <c r="G219" s="362"/>
      <c r="H219" s="362"/>
      <c r="I219" s="362"/>
      <c r="J219" s="363"/>
      <c r="K219" s="304" t="s">
        <v>283</v>
      </c>
      <c r="L219" s="305"/>
      <c r="M219" s="305"/>
      <c r="N219" s="305"/>
      <c r="O219" s="305"/>
      <c r="P219" s="305"/>
      <c r="Q219" s="305"/>
      <c r="R219" s="305"/>
      <c r="S219" s="305"/>
      <c r="T219" s="305"/>
      <c r="U219" s="306"/>
    </row>
    <row r="220" spans="1:21" ht="17.25" customHeight="1" x14ac:dyDescent="0.4">
      <c r="A220" s="320"/>
      <c r="B220" s="303"/>
      <c r="C220" s="324"/>
      <c r="D220" s="361"/>
      <c r="E220" s="362"/>
      <c r="F220" s="362"/>
      <c r="G220" s="362"/>
      <c r="H220" s="362"/>
      <c r="I220" s="362"/>
      <c r="J220" s="363"/>
      <c r="K220" s="304" t="s">
        <v>284</v>
      </c>
      <c r="L220" s="305"/>
      <c r="M220" s="305"/>
      <c r="N220" s="305"/>
      <c r="O220" s="305"/>
      <c r="P220" s="305"/>
      <c r="Q220" s="305"/>
      <c r="R220" s="305"/>
      <c r="S220" s="305"/>
      <c r="T220" s="305"/>
      <c r="U220" s="306"/>
    </row>
    <row r="221" spans="1:21" ht="24" customHeight="1" thickBot="1" x14ac:dyDescent="0.45">
      <c r="A221" s="320"/>
      <c r="B221" s="78"/>
      <c r="C221" s="79">
        <v>0</v>
      </c>
      <c r="D221" s="307" t="s">
        <v>210</v>
      </c>
      <c r="E221" s="381"/>
      <c r="F221" s="381"/>
      <c r="G221" s="381"/>
      <c r="H221" s="381"/>
      <c r="I221" s="381"/>
      <c r="J221" s="309"/>
      <c r="K221" s="317"/>
      <c r="L221" s="318"/>
      <c r="M221" s="318"/>
      <c r="N221" s="318"/>
      <c r="O221" s="318"/>
      <c r="P221" s="318"/>
      <c r="Q221" s="318"/>
      <c r="R221" s="318"/>
      <c r="S221" s="318"/>
      <c r="T221" s="318"/>
      <c r="U221" s="319"/>
    </row>
    <row r="222" spans="1:21" ht="27" customHeight="1" thickBot="1" x14ac:dyDescent="0.45">
      <c r="A222" s="180" t="s">
        <v>231</v>
      </c>
      <c r="B222" s="71"/>
      <c r="C222" s="75" t="s">
        <v>285</v>
      </c>
      <c r="D222" s="84"/>
      <c r="E222" s="84"/>
      <c r="F222" s="84"/>
      <c r="G222" s="84"/>
      <c r="H222" s="84"/>
      <c r="I222" s="84"/>
      <c r="J222" s="84"/>
      <c r="K222" s="76" t="s">
        <v>337</v>
      </c>
      <c r="L222" s="84"/>
      <c r="M222" s="84"/>
      <c r="N222" s="84"/>
      <c r="O222" s="84"/>
      <c r="P222" s="84"/>
      <c r="Q222" s="84"/>
      <c r="R222" s="84"/>
      <c r="S222" s="84"/>
      <c r="T222" s="84"/>
      <c r="U222" s="85"/>
    </row>
    <row r="223" spans="1:21" ht="17.25" customHeight="1" x14ac:dyDescent="0.4">
      <c r="A223" s="320"/>
      <c r="B223" s="302"/>
      <c r="C223" s="323">
        <v>2</v>
      </c>
      <c r="D223" s="358" t="s">
        <v>286</v>
      </c>
      <c r="E223" s="359"/>
      <c r="F223" s="359"/>
      <c r="G223" s="359"/>
      <c r="H223" s="359"/>
      <c r="I223" s="359"/>
      <c r="J223" s="360"/>
      <c r="K223" s="331"/>
      <c r="L223" s="332"/>
      <c r="M223" s="332"/>
      <c r="N223" s="332"/>
      <c r="O223" s="332"/>
      <c r="P223" s="332"/>
      <c r="Q223" s="332"/>
      <c r="R223" s="332"/>
      <c r="S223" s="332"/>
      <c r="T223" s="332"/>
      <c r="U223" s="333"/>
    </row>
    <row r="224" spans="1:21" ht="17.25" customHeight="1" x14ac:dyDescent="0.4">
      <c r="A224" s="320"/>
      <c r="B224" s="302"/>
      <c r="C224" s="323"/>
      <c r="D224" s="361"/>
      <c r="E224" s="362"/>
      <c r="F224" s="362"/>
      <c r="G224" s="362"/>
      <c r="H224" s="362"/>
      <c r="I224" s="362"/>
      <c r="J224" s="363"/>
      <c r="K224" s="304"/>
      <c r="L224" s="305"/>
      <c r="M224" s="305"/>
      <c r="N224" s="305"/>
      <c r="O224" s="305"/>
      <c r="P224" s="305"/>
      <c r="Q224" s="305"/>
      <c r="R224" s="305"/>
      <c r="S224" s="305"/>
      <c r="T224" s="305"/>
      <c r="U224" s="306"/>
    </row>
    <row r="225" spans="1:21" ht="17.25" customHeight="1" x14ac:dyDescent="0.4">
      <c r="A225" s="320"/>
      <c r="B225" s="302"/>
      <c r="C225" s="323"/>
      <c r="D225" s="361"/>
      <c r="E225" s="362"/>
      <c r="F225" s="362"/>
      <c r="G225" s="362"/>
      <c r="H225" s="362"/>
      <c r="I225" s="362"/>
      <c r="J225" s="363"/>
      <c r="K225" s="304"/>
      <c r="L225" s="305"/>
      <c r="M225" s="305"/>
      <c r="N225" s="305"/>
      <c r="O225" s="305"/>
      <c r="P225" s="305"/>
      <c r="Q225" s="305"/>
      <c r="R225" s="305"/>
      <c r="S225" s="305"/>
      <c r="T225" s="305"/>
      <c r="U225" s="306"/>
    </row>
    <row r="226" spans="1:21" ht="17.25" customHeight="1" x14ac:dyDescent="0.4">
      <c r="A226" s="320"/>
      <c r="B226" s="303"/>
      <c r="C226" s="324"/>
      <c r="D226" s="361"/>
      <c r="E226" s="362"/>
      <c r="F226" s="362"/>
      <c r="G226" s="362"/>
      <c r="H226" s="362"/>
      <c r="I226" s="362"/>
      <c r="J226" s="363"/>
      <c r="K226" s="304"/>
      <c r="L226" s="305"/>
      <c r="M226" s="305"/>
      <c r="N226" s="305"/>
      <c r="O226" s="305"/>
      <c r="P226" s="305"/>
      <c r="Q226" s="305"/>
      <c r="R226" s="305"/>
      <c r="S226" s="305"/>
      <c r="T226" s="305"/>
      <c r="U226" s="306"/>
    </row>
    <row r="227" spans="1:21" ht="18" customHeight="1" thickBot="1" x14ac:dyDescent="0.45">
      <c r="A227" s="320"/>
      <c r="B227" s="78"/>
      <c r="C227" s="79">
        <v>0</v>
      </c>
      <c r="D227" s="307" t="s">
        <v>210</v>
      </c>
      <c r="E227" s="381"/>
      <c r="F227" s="381"/>
      <c r="G227" s="381"/>
      <c r="H227" s="381"/>
      <c r="I227" s="381"/>
      <c r="J227" s="309"/>
      <c r="K227" s="317"/>
      <c r="L227" s="318"/>
      <c r="M227" s="318"/>
      <c r="N227" s="318"/>
      <c r="O227" s="318"/>
      <c r="P227" s="318"/>
      <c r="Q227" s="318"/>
      <c r="R227" s="318"/>
      <c r="S227" s="318"/>
      <c r="T227" s="318"/>
      <c r="U227" s="319"/>
    </row>
    <row r="228" spans="1:21" ht="27.75" customHeight="1" thickBot="1" x14ac:dyDescent="0.45">
      <c r="A228" s="180" t="s">
        <v>235</v>
      </c>
      <c r="B228" s="71" t="s">
        <v>227</v>
      </c>
      <c r="C228" s="75" t="s">
        <v>288</v>
      </c>
      <c r="D228" s="84"/>
      <c r="E228" s="84"/>
      <c r="F228" s="84"/>
      <c r="G228" s="84"/>
      <c r="H228" s="84"/>
      <c r="I228" s="84"/>
      <c r="J228" s="84"/>
      <c r="K228" s="76" t="s">
        <v>337</v>
      </c>
      <c r="L228" s="84"/>
      <c r="M228" s="84"/>
      <c r="N228" s="84"/>
      <c r="O228" s="84"/>
      <c r="P228" s="84"/>
      <c r="Q228" s="84"/>
      <c r="R228" s="84"/>
      <c r="S228" s="84"/>
      <c r="T228" s="84"/>
      <c r="U228" s="85"/>
    </row>
    <row r="229" spans="1:21" ht="19.5" customHeight="1" x14ac:dyDescent="0.4">
      <c r="A229" s="320"/>
      <c r="B229" s="302" t="s">
        <v>32</v>
      </c>
      <c r="C229" s="323">
        <v>2</v>
      </c>
      <c r="D229" s="358" t="s">
        <v>289</v>
      </c>
      <c r="E229" s="359"/>
      <c r="F229" s="359"/>
      <c r="G229" s="359"/>
      <c r="H229" s="359"/>
      <c r="I229" s="359"/>
      <c r="J229" s="360"/>
      <c r="K229" s="331" t="s">
        <v>290</v>
      </c>
      <c r="L229" s="332"/>
      <c r="M229" s="332"/>
      <c r="N229" s="332"/>
      <c r="O229" s="332"/>
      <c r="P229" s="332"/>
      <c r="Q229" s="332"/>
      <c r="R229" s="332"/>
      <c r="S229" s="332"/>
      <c r="T229" s="332"/>
      <c r="U229" s="333"/>
    </row>
    <row r="230" spans="1:21" ht="19.5" customHeight="1" x14ac:dyDescent="0.4">
      <c r="A230" s="320"/>
      <c r="B230" s="303"/>
      <c r="C230" s="324"/>
      <c r="D230" s="361"/>
      <c r="E230" s="362"/>
      <c r="F230" s="362"/>
      <c r="G230" s="362"/>
      <c r="H230" s="362"/>
      <c r="I230" s="362"/>
      <c r="J230" s="363"/>
      <c r="K230" s="304" t="s">
        <v>291</v>
      </c>
      <c r="L230" s="305"/>
      <c r="M230" s="305"/>
      <c r="N230" s="305"/>
      <c r="O230" s="305"/>
      <c r="P230" s="305"/>
      <c r="Q230" s="305"/>
      <c r="R230" s="305"/>
      <c r="S230" s="305"/>
      <c r="T230" s="305"/>
      <c r="U230" s="306"/>
    </row>
    <row r="231" spans="1:21" ht="19.5" customHeight="1" x14ac:dyDescent="0.4">
      <c r="A231" s="320"/>
      <c r="B231" s="307"/>
      <c r="C231" s="309">
        <v>0</v>
      </c>
      <c r="D231" s="361" t="s">
        <v>210</v>
      </c>
      <c r="E231" s="362"/>
      <c r="F231" s="362"/>
      <c r="G231" s="362"/>
      <c r="H231" s="362"/>
      <c r="I231" s="362"/>
      <c r="J231" s="363"/>
      <c r="K231" s="304" t="s">
        <v>292</v>
      </c>
      <c r="L231" s="305"/>
      <c r="M231" s="305"/>
      <c r="N231" s="305"/>
      <c r="O231" s="305"/>
      <c r="P231" s="305"/>
      <c r="Q231" s="305"/>
      <c r="R231" s="305"/>
      <c r="S231" s="305"/>
      <c r="T231" s="305"/>
      <c r="U231" s="306"/>
    </row>
    <row r="232" spans="1:21" ht="19.5" customHeight="1" thickBot="1" x14ac:dyDescent="0.45">
      <c r="A232" s="339"/>
      <c r="B232" s="303"/>
      <c r="C232" s="324"/>
      <c r="D232" s="372"/>
      <c r="E232" s="373"/>
      <c r="F232" s="373"/>
      <c r="G232" s="373"/>
      <c r="H232" s="373"/>
      <c r="I232" s="373"/>
      <c r="J232" s="374"/>
      <c r="K232" s="317" t="s">
        <v>279</v>
      </c>
      <c r="L232" s="318"/>
      <c r="M232" s="318"/>
      <c r="N232" s="318"/>
      <c r="O232" s="318"/>
      <c r="P232" s="318"/>
      <c r="Q232" s="318"/>
      <c r="R232" s="318"/>
      <c r="S232" s="318"/>
      <c r="T232" s="318"/>
      <c r="U232" s="319"/>
    </row>
    <row r="233" spans="1:21" ht="26.25" customHeight="1" thickBot="1" x14ac:dyDescent="0.45">
      <c r="A233" s="180" t="s">
        <v>240</v>
      </c>
      <c r="B233" s="71"/>
      <c r="C233" s="75" t="s">
        <v>293</v>
      </c>
      <c r="D233" s="84"/>
      <c r="E233" s="84"/>
      <c r="F233" s="84"/>
      <c r="G233" s="84"/>
      <c r="H233" s="84"/>
      <c r="I233" s="84"/>
      <c r="J233" s="84"/>
      <c r="K233" s="76" t="s">
        <v>337</v>
      </c>
      <c r="L233" s="84"/>
      <c r="M233" s="84"/>
      <c r="N233" s="84"/>
      <c r="O233" s="84"/>
      <c r="P233" s="84"/>
      <c r="Q233" s="84"/>
      <c r="R233" s="84"/>
      <c r="S233" s="84"/>
      <c r="T233" s="84"/>
      <c r="U233" s="85"/>
    </row>
    <row r="234" spans="1:21" ht="26.25" customHeight="1" x14ac:dyDescent="0.4">
      <c r="A234" s="320"/>
      <c r="B234" s="302"/>
      <c r="C234" s="323">
        <v>2</v>
      </c>
      <c r="D234" s="358" t="s">
        <v>294</v>
      </c>
      <c r="E234" s="359"/>
      <c r="F234" s="359"/>
      <c r="G234" s="359"/>
      <c r="H234" s="359"/>
      <c r="I234" s="359"/>
      <c r="J234" s="360"/>
      <c r="K234" s="331"/>
      <c r="L234" s="332"/>
      <c r="M234" s="332"/>
      <c r="N234" s="332"/>
      <c r="O234" s="332"/>
      <c r="P234" s="332"/>
      <c r="Q234" s="332"/>
      <c r="R234" s="332"/>
      <c r="S234" s="332"/>
      <c r="T234" s="332"/>
      <c r="U234" s="333"/>
    </row>
    <row r="235" spans="1:21" ht="26.25" customHeight="1" x14ac:dyDescent="0.4">
      <c r="A235" s="320"/>
      <c r="B235" s="303"/>
      <c r="C235" s="324"/>
      <c r="D235" s="361"/>
      <c r="E235" s="362"/>
      <c r="F235" s="362"/>
      <c r="G235" s="362"/>
      <c r="H235" s="362"/>
      <c r="I235" s="362"/>
      <c r="J235" s="363"/>
      <c r="K235" s="304"/>
      <c r="L235" s="305"/>
      <c r="M235" s="305"/>
      <c r="N235" s="305"/>
      <c r="O235" s="305"/>
      <c r="P235" s="305"/>
      <c r="Q235" s="305"/>
      <c r="R235" s="305"/>
      <c r="S235" s="305"/>
      <c r="T235" s="305"/>
      <c r="U235" s="306"/>
    </row>
    <row r="236" spans="1:21" ht="19.5" customHeight="1" thickBot="1" x14ac:dyDescent="0.45">
      <c r="A236" s="320"/>
      <c r="B236" s="78"/>
      <c r="C236" s="79">
        <v>0</v>
      </c>
      <c r="D236" s="361" t="s">
        <v>297</v>
      </c>
      <c r="E236" s="362"/>
      <c r="F236" s="362"/>
      <c r="G236" s="362"/>
      <c r="H236" s="362"/>
      <c r="I236" s="362"/>
      <c r="J236" s="363"/>
      <c r="K236" s="317" t="s">
        <v>279</v>
      </c>
      <c r="L236" s="318"/>
      <c r="M236" s="318"/>
      <c r="N236" s="318"/>
      <c r="O236" s="318"/>
      <c r="P236" s="318"/>
      <c r="Q236" s="318"/>
      <c r="R236" s="318"/>
      <c r="S236" s="318"/>
      <c r="T236" s="318"/>
      <c r="U236" s="319"/>
    </row>
    <row r="237" spans="1:21" ht="27.75" customHeight="1" thickBot="1" x14ac:dyDescent="0.45">
      <c r="A237" s="180" t="s">
        <v>248</v>
      </c>
      <c r="B237" s="83" t="s">
        <v>227</v>
      </c>
      <c r="C237" s="75" t="s">
        <v>298</v>
      </c>
      <c r="D237" s="84"/>
      <c r="E237" s="84"/>
      <c r="F237" s="84"/>
      <c r="G237" s="84"/>
      <c r="H237" s="84"/>
      <c r="I237" s="84"/>
      <c r="J237" s="84"/>
      <c r="K237" s="76" t="s">
        <v>337</v>
      </c>
      <c r="L237" s="84"/>
      <c r="M237" s="84"/>
      <c r="N237" s="84"/>
      <c r="O237" s="84"/>
      <c r="P237" s="84"/>
      <c r="Q237" s="84"/>
      <c r="R237" s="84"/>
      <c r="S237" s="84"/>
      <c r="T237" s="84"/>
      <c r="U237" s="85"/>
    </row>
    <row r="238" spans="1:21" ht="27" customHeight="1" x14ac:dyDescent="0.4">
      <c r="A238" s="321"/>
      <c r="B238" s="387" t="s">
        <v>32</v>
      </c>
      <c r="C238" s="323">
        <v>2</v>
      </c>
      <c r="D238" s="358" t="s">
        <v>299</v>
      </c>
      <c r="E238" s="359"/>
      <c r="F238" s="359"/>
      <c r="G238" s="359"/>
      <c r="H238" s="359"/>
      <c r="I238" s="359"/>
      <c r="J238" s="360"/>
      <c r="K238" s="331" t="s">
        <v>300</v>
      </c>
      <c r="L238" s="332"/>
      <c r="M238" s="332"/>
      <c r="N238" s="332"/>
      <c r="O238" s="332"/>
      <c r="P238" s="332"/>
      <c r="Q238" s="332"/>
      <c r="R238" s="332"/>
      <c r="S238" s="332"/>
      <c r="T238" s="332"/>
      <c r="U238" s="333"/>
    </row>
    <row r="239" spans="1:21" ht="27" customHeight="1" x14ac:dyDescent="0.4">
      <c r="A239" s="321"/>
      <c r="B239" s="388"/>
      <c r="C239" s="324"/>
      <c r="D239" s="361"/>
      <c r="E239" s="362"/>
      <c r="F239" s="362"/>
      <c r="G239" s="362"/>
      <c r="H239" s="362"/>
      <c r="I239" s="362"/>
      <c r="J239" s="363"/>
      <c r="K239" s="304" t="s">
        <v>301</v>
      </c>
      <c r="L239" s="305"/>
      <c r="M239" s="305"/>
      <c r="N239" s="305"/>
      <c r="O239" s="305"/>
      <c r="P239" s="305"/>
      <c r="Q239" s="305"/>
      <c r="R239" s="305"/>
      <c r="S239" s="305"/>
      <c r="T239" s="305"/>
      <c r="U239" s="306"/>
    </row>
    <row r="240" spans="1:21" ht="19.5" customHeight="1" x14ac:dyDescent="0.4">
      <c r="A240" s="322"/>
      <c r="B240" s="86"/>
      <c r="C240" s="87">
        <v>0</v>
      </c>
      <c r="D240" s="372" t="s">
        <v>297</v>
      </c>
      <c r="E240" s="373"/>
      <c r="F240" s="373"/>
      <c r="G240" s="373"/>
      <c r="H240" s="373"/>
      <c r="I240" s="373"/>
      <c r="J240" s="374"/>
      <c r="K240" s="317"/>
      <c r="L240" s="318"/>
      <c r="M240" s="318"/>
      <c r="N240" s="318"/>
      <c r="O240" s="318"/>
      <c r="P240" s="318"/>
      <c r="Q240" s="318"/>
      <c r="R240" s="318"/>
      <c r="S240" s="318"/>
      <c r="T240" s="318"/>
      <c r="U240" s="319"/>
    </row>
    <row r="241" spans="1:21" ht="19.5" customHeight="1" thickBot="1" x14ac:dyDescent="0.45">
      <c r="B241" s="12"/>
      <c r="C241" s="12"/>
      <c r="D241" s="12"/>
      <c r="E241" s="12"/>
      <c r="F241" s="12"/>
      <c r="G241" s="12"/>
      <c r="H241" s="12"/>
      <c r="I241" s="12"/>
      <c r="J241" s="12"/>
      <c r="K241" s="12"/>
      <c r="L241" s="12"/>
      <c r="M241" s="12"/>
      <c r="N241" s="12"/>
      <c r="O241" s="12"/>
    </row>
    <row r="242" spans="1:21" ht="19.5" customHeight="1" thickTop="1" thickBot="1" x14ac:dyDescent="0.45">
      <c r="B242" s="2" t="s">
        <v>250</v>
      </c>
      <c r="C242" s="82">
        <f>IF(COUNTIF(B196:B240,V1)&gt;5,0,SUMIF(B196:B240,$V$1,C196:C240))</f>
        <v>9</v>
      </c>
      <c r="D242" s="2" t="s">
        <v>69</v>
      </c>
      <c r="F242" s="125" t="s">
        <v>53</v>
      </c>
      <c r="G242" s="127"/>
      <c r="H242" s="125" t="s">
        <v>251</v>
      </c>
      <c r="I242" s="126"/>
      <c r="J242" s="126"/>
      <c r="K242" s="126"/>
      <c r="L242" s="126"/>
      <c r="M242" s="126"/>
      <c r="N242" s="126"/>
      <c r="O242" s="126"/>
      <c r="P242" s="127"/>
      <c r="Q242" s="128" t="s">
        <v>54</v>
      </c>
      <c r="R242" s="130"/>
    </row>
    <row r="243" spans="1:21" ht="19.5" customHeight="1" thickTop="1" x14ac:dyDescent="0.4">
      <c r="F243" s="3" t="str">
        <f>IF(C242&gt;=8,$V$1,"")</f>
        <v>●</v>
      </c>
      <c r="G243" s="10" t="s">
        <v>190</v>
      </c>
      <c r="H243" s="125" t="s">
        <v>252</v>
      </c>
      <c r="I243" s="126"/>
      <c r="J243" s="126"/>
      <c r="K243" s="126"/>
      <c r="L243" s="126"/>
      <c r="M243" s="126"/>
      <c r="N243" s="126"/>
      <c r="O243" s="126"/>
      <c r="P243" s="127"/>
      <c r="Q243" s="128">
        <v>35</v>
      </c>
      <c r="R243" s="130"/>
    </row>
    <row r="244" spans="1:21" ht="19.5" customHeight="1" x14ac:dyDescent="0.4">
      <c r="F244" s="3" t="str">
        <f>IF(OR(C242=6,C242=7),$V$1,"")</f>
        <v/>
      </c>
      <c r="G244" s="10" t="s">
        <v>253</v>
      </c>
      <c r="H244" s="125" t="s">
        <v>254</v>
      </c>
      <c r="I244" s="126"/>
      <c r="J244" s="126"/>
      <c r="K244" s="126"/>
      <c r="L244" s="126"/>
      <c r="M244" s="126"/>
      <c r="N244" s="126"/>
      <c r="O244" s="126"/>
      <c r="P244" s="127"/>
      <c r="Q244" s="128">
        <v>25</v>
      </c>
      <c r="R244" s="130"/>
    </row>
    <row r="245" spans="1:21" ht="19.5" customHeight="1" x14ac:dyDescent="0.4">
      <c r="F245" s="3" t="str">
        <f>IF(AND(C242&gt;=1,C242&lt;=5),$V$1,"")</f>
        <v/>
      </c>
      <c r="G245" s="10" t="s">
        <v>255</v>
      </c>
      <c r="H245" s="125" t="s">
        <v>256</v>
      </c>
      <c r="I245" s="126"/>
      <c r="J245" s="126"/>
      <c r="K245" s="126"/>
      <c r="L245" s="126"/>
      <c r="M245" s="126"/>
      <c r="N245" s="126"/>
      <c r="O245" s="126"/>
      <c r="P245" s="127"/>
      <c r="Q245" s="128">
        <v>15</v>
      </c>
      <c r="R245" s="130"/>
    </row>
    <row r="246" spans="1:21" ht="19.5" customHeight="1" x14ac:dyDescent="0.4">
      <c r="A246" s="67" t="s">
        <v>302</v>
      </c>
      <c r="B246" s="67"/>
      <c r="C246" s="67"/>
      <c r="D246" s="67"/>
      <c r="E246" s="67"/>
      <c r="F246" s="67" t="s">
        <v>158</v>
      </c>
      <c r="G246" s="67"/>
      <c r="H246" s="67"/>
      <c r="I246" s="67"/>
      <c r="J246" s="67"/>
      <c r="K246" s="67"/>
      <c r="L246" s="67"/>
      <c r="M246" s="67"/>
      <c r="N246" s="67"/>
      <c r="O246" s="67"/>
      <c r="P246" s="67"/>
      <c r="Q246" s="67"/>
      <c r="R246" s="67"/>
      <c r="S246" s="67"/>
      <c r="T246" s="67"/>
      <c r="U246" s="67"/>
    </row>
    <row r="247" spans="1:21" ht="19.5" customHeight="1" x14ac:dyDescent="0.4">
      <c r="Q247" s="4"/>
      <c r="R247" s="4"/>
    </row>
    <row r="248" spans="1:21" ht="19.5" customHeight="1" x14ac:dyDescent="0.4">
      <c r="Q248" s="4"/>
      <c r="R248" s="4"/>
    </row>
    <row r="249" spans="1:21" ht="19.5" customHeight="1" x14ac:dyDescent="0.4">
      <c r="A249" s="2" t="s">
        <v>303</v>
      </c>
      <c r="B249" s="2" t="s">
        <v>304</v>
      </c>
      <c r="G249" s="389">
        <f>IF(COUNTIF($E$254:$E$260,$V$1)=4,10,0)</f>
        <v>10</v>
      </c>
      <c r="H249" s="389"/>
      <c r="I249" s="2" t="s">
        <v>69</v>
      </c>
    </row>
    <row r="250" spans="1:21" ht="19.5" customHeight="1" x14ac:dyDescent="0.4">
      <c r="G250" s="12" t="s">
        <v>338</v>
      </c>
      <c r="H250" s="4"/>
    </row>
    <row r="251" spans="1:21" ht="19.5" customHeight="1" x14ac:dyDescent="0.4">
      <c r="A251" s="128" t="s">
        <v>53</v>
      </c>
      <c r="B251" s="130"/>
      <c r="G251" s="4"/>
      <c r="H251" s="4"/>
    </row>
    <row r="252" spans="1:21" ht="27.75" customHeight="1" x14ac:dyDescent="0.4">
      <c r="A252" s="390" t="s">
        <v>305</v>
      </c>
      <c r="B252" s="391"/>
      <c r="C252" s="391"/>
      <c r="D252" s="391"/>
      <c r="E252" s="391"/>
      <c r="F252" s="391"/>
      <c r="G252" s="391"/>
      <c r="H252" s="391"/>
      <c r="I252" s="391"/>
      <c r="J252" s="391"/>
      <c r="K252" s="391"/>
      <c r="L252" s="391"/>
      <c r="M252" s="391"/>
      <c r="N252" s="391"/>
      <c r="O252" s="391"/>
      <c r="P252" s="391"/>
      <c r="Q252" s="391"/>
      <c r="R252" s="391"/>
      <c r="S252" s="391"/>
      <c r="T252" s="391"/>
      <c r="U252" s="392"/>
    </row>
    <row r="253" spans="1:21" ht="27.75" customHeight="1" x14ac:dyDescent="0.4">
      <c r="A253" s="393"/>
      <c r="B253" s="394"/>
      <c r="C253" s="394"/>
      <c r="D253" s="394"/>
      <c r="E253" s="394"/>
      <c r="F253" s="394"/>
      <c r="G253" s="394"/>
      <c r="H253" s="394"/>
      <c r="I253" s="394"/>
      <c r="J253" s="394"/>
      <c r="K253" s="394"/>
      <c r="L253" s="394"/>
      <c r="M253" s="394"/>
      <c r="N253" s="394"/>
      <c r="O253" s="394"/>
      <c r="P253" s="394"/>
      <c r="Q253" s="394"/>
      <c r="R253" s="394"/>
      <c r="S253" s="394"/>
      <c r="T253" s="394"/>
      <c r="U253" s="395"/>
    </row>
    <row r="254" spans="1:21" ht="19.5" customHeight="1" x14ac:dyDescent="0.4">
      <c r="B254" s="339" t="s">
        <v>306</v>
      </c>
      <c r="C254" s="271"/>
      <c r="D254" s="396"/>
      <c r="E254" s="88" t="s">
        <v>32</v>
      </c>
      <c r="F254" s="89" t="s">
        <v>40</v>
      </c>
      <c r="G254" s="90"/>
      <c r="H254" s="89" t="s">
        <v>41</v>
      </c>
      <c r="I254" s="2" t="s">
        <v>307</v>
      </c>
    </row>
    <row r="255" spans="1:21" ht="19.5" customHeight="1" x14ac:dyDescent="0.4">
      <c r="B255" s="128" t="s">
        <v>308</v>
      </c>
      <c r="C255" s="129"/>
      <c r="D255" s="130"/>
      <c r="E255" s="91" t="s">
        <v>32</v>
      </c>
      <c r="F255" s="10" t="s">
        <v>40</v>
      </c>
      <c r="G255" s="11"/>
      <c r="H255" s="10" t="s">
        <v>41</v>
      </c>
    </row>
    <row r="256" spans="1:21" ht="19.5" customHeight="1" x14ac:dyDescent="0.4">
      <c r="B256" s="128" t="s">
        <v>39</v>
      </c>
      <c r="C256" s="129"/>
      <c r="D256" s="130"/>
      <c r="E256" s="91" t="s">
        <v>32</v>
      </c>
      <c r="F256" s="10" t="s">
        <v>40</v>
      </c>
      <c r="G256" s="11"/>
      <c r="H256" s="10" t="s">
        <v>41</v>
      </c>
      <c r="J256" s="72"/>
      <c r="K256" s="72"/>
      <c r="L256" s="72"/>
      <c r="M256" s="72"/>
      <c r="N256" s="72"/>
      <c r="O256" s="72"/>
      <c r="P256" s="92"/>
      <c r="Q256" s="92"/>
      <c r="R256" s="92"/>
      <c r="S256" s="92"/>
      <c r="T256" s="92"/>
    </row>
    <row r="257" spans="1:21" ht="30" customHeight="1" x14ac:dyDescent="0.4">
      <c r="B257" s="147" t="s">
        <v>334</v>
      </c>
      <c r="C257" s="148"/>
      <c r="D257" s="149"/>
      <c r="E257" s="397" t="s">
        <v>32</v>
      </c>
      <c r="F257" s="399" t="s">
        <v>44</v>
      </c>
      <c r="G257" s="400"/>
      <c r="H257" s="400"/>
      <c r="I257" s="400"/>
      <c r="J257" s="401"/>
      <c r="K257" s="401"/>
      <c r="L257" s="401"/>
      <c r="M257" s="401"/>
      <c r="N257" s="401"/>
      <c r="O257" s="401"/>
      <c r="P257" s="401"/>
      <c r="Q257" s="401"/>
      <c r="R257" s="401"/>
      <c r="S257" s="401"/>
      <c r="T257" s="401"/>
      <c r="U257" s="402"/>
    </row>
    <row r="258" spans="1:21" ht="55.5" customHeight="1" x14ac:dyDescent="0.4">
      <c r="B258" s="150"/>
      <c r="C258" s="151"/>
      <c r="D258" s="152"/>
      <c r="E258" s="398"/>
      <c r="F258" s="93" t="s">
        <v>45</v>
      </c>
      <c r="G258" s="94"/>
      <c r="H258" s="423"/>
      <c r="I258" s="404"/>
      <c r="J258" s="404"/>
      <c r="K258" s="404"/>
      <c r="L258" s="404"/>
      <c r="M258" s="404"/>
      <c r="N258" s="404"/>
      <c r="O258" s="404"/>
      <c r="P258" s="404"/>
      <c r="Q258" s="404"/>
      <c r="R258" s="404"/>
      <c r="S258" s="404"/>
      <c r="T258" s="404"/>
      <c r="U258" s="405"/>
    </row>
    <row r="259" spans="1:21" ht="30" customHeight="1" x14ac:dyDescent="0.4">
      <c r="B259" s="150"/>
      <c r="C259" s="151"/>
      <c r="D259" s="152"/>
      <c r="E259" s="163"/>
      <c r="F259" s="158" t="s">
        <v>46</v>
      </c>
      <c r="G259" s="158"/>
      <c r="H259" s="158"/>
      <c r="I259" s="158"/>
      <c r="J259" s="158"/>
      <c r="K259" s="158"/>
      <c r="L259" s="158"/>
      <c r="M259" s="158"/>
      <c r="N259" s="158"/>
      <c r="O259" s="158"/>
      <c r="P259" s="158"/>
      <c r="Q259" s="158"/>
      <c r="R259" s="158"/>
      <c r="S259" s="158"/>
      <c r="T259" s="158"/>
      <c r="U259" s="158"/>
    </row>
    <row r="260" spans="1:21" ht="30" customHeight="1" x14ac:dyDescent="0.4">
      <c r="B260" s="150"/>
      <c r="C260" s="151"/>
      <c r="D260" s="152"/>
      <c r="E260" s="164"/>
      <c r="F260" s="159" t="s">
        <v>47</v>
      </c>
      <c r="G260" s="165"/>
      <c r="H260" s="165"/>
      <c r="I260" s="160"/>
      <c r="J260" s="158"/>
      <c r="K260" s="158"/>
      <c r="L260" s="158"/>
      <c r="M260" s="158"/>
      <c r="N260" s="158"/>
      <c r="O260" s="158"/>
      <c r="P260" s="158"/>
      <c r="Q260" s="158"/>
      <c r="R260" s="158"/>
      <c r="S260" s="158"/>
      <c r="T260" s="158"/>
      <c r="U260" s="158"/>
    </row>
    <row r="261" spans="1:21" ht="19.5" customHeight="1" x14ac:dyDescent="0.4">
      <c r="B261" s="95"/>
      <c r="C261" s="95"/>
      <c r="D261" s="95"/>
    </row>
    <row r="262" spans="1:21" ht="19.5" customHeight="1" x14ac:dyDescent="0.4">
      <c r="B262" s="69"/>
      <c r="C262" s="69"/>
      <c r="D262" s="69"/>
    </row>
    <row r="263" spans="1:21" s="97" customFormat="1" ht="24.75" x14ac:dyDescent="0.4">
      <c r="A263" s="96" t="s">
        <v>309</v>
      </c>
    </row>
    <row r="264" spans="1:21" s="97" customFormat="1" ht="24.75" x14ac:dyDescent="0.4">
      <c r="M264" s="98"/>
      <c r="N264" s="98"/>
      <c r="O264" s="98" t="s">
        <v>18</v>
      </c>
      <c r="P264" s="98"/>
      <c r="Q264" s="98" t="s">
        <v>35</v>
      </c>
      <c r="R264" s="98"/>
      <c r="S264" s="98" t="s">
        <v>21</v>
      </c>
    </row>
    <row r="265" spans="1:21" s="97" customFormat="1" ht="24.75" x14ac:dyDescent="0.4"/>
    <row r="266" spans="1:21" s="97" customFormat="1" ht="33" x14ac:dyDescent="0.4">
      <c r="B266" s="406" t="s">
        <v>310</v>
      </c>
      <c r="C266" s="406"/>
      <c r="D266" s="406"/>
      <c r="E266" s="406"/>
      <c r="F266" s="406"/>
      <c r="G266" s="406"/>
      <c r="H266" s="406"/>
      <c r="I266" s="406"/>
      <c r="J266" s="406"/>
      <c r="K266" s="406"/>
      <c r="L266" s="406"/>
      <c r="M266" s="406"/>
      <c r="N266" s="406"/>
      <c r="O266" s="406"/>
      <c r="P266" s="406"/>
      <c r="Q266" s="406"/>
      <c r="R266" s="406"/>
      <c r="S266" s="406"/>
    </row>
    <row r="267" spans="1:21" s="97" customFormat="1" ht="24.75" x14ac:dyDescent="0.4"/>
    <row r="268" spans="1:21" s="97" customFormat="1" ht="29.25" customHeight="1" x14ac:dyDescent="0.4">
      <c r="A268" s="99"/>
      <c r="B268" s="407" t="s">
        <v>76</v>
      </c>
      <c r="C268" s="407"/>
      <c r="D268" s="408"/>
      <c r="E268" s="408"/>
      <c r="F268" s="408"/>
      <c r="G268" s="408"/>
      <c r="H268" s="408"/>
      <c r="I268" s="408"/>
      <c r="J268" s="100"/>
      <c r="K268" s="99"/>
      <c r="L268" s="407" t="s">
        <v>28</v>
      </c>
      <c r="M268" s="407"/>
      <c r="N268" s="407"/>
      <c r="O268" s="408"/>
      <c r="P268" s="408"/>
      <c r="Q268" s="408"/>
      <c r="R268" s="408"/>
      <c r="S268" s="408"/>
      <c r="T268" s="408"/>
      <c r="U268" s="408"/>
    </row>
    <row r="269" spans="1:21" s="97" customFormat="1" ht="29.25" customHeight="1" x14ac:dyDescent="0.4">
      <c r="A269" s="99"/>
      <c r="B269" s="407" t="s">
        <v>77</v>
      </c>
      <c r="C269" s="407"/>
      <c r="D269" s="408"/>
      <c r="E269" s="408"/>
      <c r="F269" s="408"/>
      <c r="G269" s="408"/>
      <c r="H269" s="408"/>
      <c r="I269" s="408"/>
      <c r="J269" s="100"/>
      <c r="K269" s="99"/>
      <c r="L269" s="407" t="s">
        <v>78</v>
      </c>
      <c r="M269" s="407"/>
      <c r="N269" s="407"/>
      <c r="O269" s="408"/>
      <c r="P269" s="408"/>
      <c r="Q269" s="408"/>
      <c r="R269" s="408"/>
      <c r="S269" s="408"/>
      <c r="T269" s="408"/>
      <c r="U269" s="408"/>
    </row>
    <row r="270" spans="1:21" s="97" customFormat="1" ht="29.25" customHeight="1" x14ac:dyDescent="0.4">
      <c r="A270" s="99"/>
      <c r="B270" s="407" t="s">
        <v>79</v>
      </c>
      <c r="C270" s="407"/>
      <c r="D270" s="408"/>
      <c r="E270" s="408"/>
      <c r="F270" s="408"/>
      <c r="G270" s="408"/>
      <c r="H270" s="408"/>
      <c r="I270" s="408"/>
      <c r="J270" s="100"/>
      <c r="K270" s="99"/>
      <c r="L270" s="407" t="s">
        <v>80</v>
      </c>
      <c r="M270" s="407"/>
      <c r="N270" s="407"/>
      <c r="O270" s="408"/>
      <c r="P270" s="408"/>
      <c r="Q270" s="408"/>
      <c r="R270" s="408"/>
      <c r="S270" s="408"/>
      <c r="T270" s="408"/>
      <c r="U270" s="408"/>
    </row>
    <row r="271" spans="1:21" s="97" customFormat="1" ht="24.75" x14ac:dyDescent="0.4">
      <c r="A271" s="99"/>
      <c r="B271" s="99"/>
      <c r="C271" s="99"/>
      <c r="D271" s="99"/>
      <c r="E271" s="99"/>
      <c r="F271" s="99"/>
      <c r="G271" s="99"/>
      <c r="H271" s="99"/>
      <c r="I271" s="99"/>
      <c r="J271" s="99"/>
      <c r="K271" s="99"/>
      <c r="L271" s="99"/>
      <c r="M271" s="99"/>
      <c r="N271" s="99"/>
      <c r="O271" s="99"/>
      <c r="P271" s="99"/>
      <c r="Q271" s="99"/>
      <c r="R271" s="99"/>
      <c r="S271" s="99"/>
      <c r="T271" s="99"/>
      <c r="U271" s="99"/>
    </row>
    <row r="272" spans="1:21" s="97" customFormat="1" ht="18.75" customHeight="1" x14ac:dyDescent="0.4">
      <c r="A272" s="99"/>
      <c r="B272" s="416" t="s">
        <v>311</v>
      </c>
      <c r="C272" s="417"/>
      <c r="D272" s="417"/>
      <c r="E272" s="417"/>
      <c r="F272" s="417"/>
      <c r="G272" s="417"/>
      <c r="H272" s="417"/>
      <c r="I272" s="417"/>
      <c r="J272" s="417"/>
      <c r="K272" s="417"/>
      <c r="L272" s="417"/>
      <c r="M272" s="417"/>
      <c r="N272" s="417"/>
      <c r="O272" s="417"/>
      <c r="P272" s="417"/>
      <c r="Q272" s="417"/>
      <c r="R272" s="417"/>
      <c r="S272" s="417"/>
      <c r="T272" s="417"/>
      <c r="U272" s="418"/>
    </row>
    <row r="273" spans="1:21" s="97" customFormat="1" ht="18.75" customHeight="1" x14ac:dyDescent="0.4">
      <c r="A273" s="99"/>
      <c r="B273" s="101" t="s">
        <v>312</v>
      </c>
      <c r="C273" s="99"/>
      <c r="D273" s="99"/>
      <c r="E273" s="99"/>
      <c r="F273" s="99"/>
      <c r="G273" s="99"/>
      <c r="H273" s="99"/>
      <c r="I273" s="99"/>
      <c r="J273" s="99"/>
      <c r="K273" s="99"/>
      <c r="L273" s="101" t="s">
        <v>313</v>
      </c>
      <c r="M273" s="99"/>
      <c r="N273" s="99"/>
      <c r="O273" s="99"/>
      <c r="P273" s="99"/>
      <c r="Q273" s="99"/>
      <c r="R273" s="99"/>
      <c r="S273" s="99"/>
      <c r="T273" s="99"/>
      <c r="U273" s="102"/>
    </row>
    <row r="274" spans="1:21" s="97" customFormat="1" ht="18.75" customHeight="1" x14ac:dyDescent="0.4">
      <c r="A274" s="99"/>
      <c r="B274" s="101"/>
      <c r="C274" s="99"/>
      <c r="D274" s="99"/>
      <c r="E274" s="99"/>
      <c r="F274" s="99"/>
      <c r="G274" s="99"/>
      <c r="H274" s="99"/>
      <c r="I274" s="99"/>
      <c r="J274" s="99"/>
      <c r="K274" s="99"/>
      <c r="L274" s="101"/>
      <c r="M274" s="99"/>
      <c r="N274" s="99"/>
      <c r="O274" s="99"/>
      <c r="P274" s="99"/>
      <c r="Q274" s="99"/>
      <c r="R274" s="99"/>
      <c r="S274" s="99"/>
      <c r="T274" s="99"/>
      <c r="U274" s="103"/>
    </row>
    <row r="275" spans="1:21" s="97" customFormat="1" ht="18.75" customHeight="1" x14ac:dyDescent="0.4">
      <c r="A275" s="99"/>
      <c r="B275" s="101"/>
      <c r="C275" s="104" t="s">
        <v>314</v>
      </c>
      <c r="D275" s="99"/>
      <c r="E275" s="99"/>
      <c r="F275" s="99"/>
      <c r="G275" s="99"/>
      <c r="H275" s="99"/>
      <c r="I275" s="99"/>
      <c r="J275" s="99"/>
      <c r="K275" s="99"/>
      <c r="L275" s="101"/>
      <c r="M275" s="104" t="s">
        <v>315</v>
      </c>
      <c r="N275" s="99"/>
      <c r="O275" s="99"/>
      <c r="P275" s="99"/>
      <c r="Q275" s="99"/>
      <c r="R275" s="99"/>
      <c r="S275" s="99"/>
      <c r="T275" s="99"/>
      <c r="U275" s="103"/>
    </row>
    <row r="276" spans="1:21" s="97" customFormat="1" ht="18.75" customHeight="1" x14ac:dyDescent="0.4">
      <c r="A276" s="99"/>
      <c r="B276" s="101"/>
      <c r="C276" s="104" t="s">
        <v>316</v>
      </c>
      <c r="D276" s="99"/>
      <c r="E276" s="99"/>
      <c r="F276" s="99"/>
      <c r="G276" s="99"/>
      <c r="H276" s="99"/>
      <c r="I276" s="99"/>
      <c r="J276" s="99"/>
      <c r="K276" s="99"/>
      <c r="L276" s="101"/>
      <c r="M276" s="104" t="s">
        <v>317</v>
      </c>
      <c r="N276" s="99"/>
      <c r="O276" s="99"/>
      <c r="P276" s="99"/>
      <c r="Q276" s="99"/>
      <c r="R276" s="99"/>
      <c r="S276" s="99"/>
      <c r="T276" s="99"/>
      <c r="U276" s="103"/>
    </row>
    <row r="277" spans="1:21" s="97" customFormat="1" ht="18.75" customHeight="1" x14ac:dyDescent="0.4">
      <c r="A277" s="99"/>
      <c r="B277" s="101"/>
      <c r="C277" s="104" t="s">
        <v>318</v>
      </c>
      <c r="D277" s="99"/>
      <c r="E277" s="99"/>
      <c r="F277" s="99"/>
      <c r="G277" s="99"/>
      <c r="H277" s="99"/>
      <c r="I277" s="99"/>
      <c r="J277" s="99"/>
      <c r="K277" s="99"/>
      <c r="L277" s="101"/>
      <c r="M277" s="104" t="s">
        <v>319</v>
      </c>
      <c r="N277" s="99"/>
      <c r="O277" s="99"/>
      <c r="P277" s="99"/>
      <c r="Q277" s="99"/>
      <c r="R277" s="99"/>
      <c r="S277" s="99"/>
      <c r="T277" s="99"/>
      <c r="U277" s="103"/>
    </row>
    <row r="278" spans="1:21" s="97" customFormat="1" ht="18.75" customHeight="1" x14ac:dyDescent="0.4">
      <c r="A278" s="99"/>
      <c r="B278" s="101"/>
      <c r="C278" s="104" t="s">
        <v>320</v>
      </c>
      <c r="D278" s="99"/>
      <c r="E278" s="99"/>
      <c r="F278" s="99"/>
      <c r="G278" s="99"/>
      <c r="H278" s="99"/>
      <c r="I278" s="99"/>
      <c r="J278" s="99"/>
      <c r="K278" s="99"/>
      <c r="L278" s="101"/>
      <c r="M278" s="99"/>
      <c r="N278" s="99"/>
      <c r="O278" s="99"/>
      <c r="P278" s="99"/>
      <c r="Q278" s="99"/>
      <c r="R278" s="99"/>
      <c r="S278" s="99"/>
      <c r="T278" s="99"/>
      <c r="U278" s="103"/>
    </row>
    <row r="279" spans="1:21" s="97" customFormat="1" ht="18.75" customHeight="1" x14ac:dyDescent="0.4">
      <c r="A279" s="99"/>
      <c r="B279" s="101"/>
      <c r="C279" s="99"/>
      <c r="D279" s="99"/>
      <c r="E279" s="99"/>
      <c r="F279" s="99"/>
      <c r="G279" s="99"/>
      <c r="H279" s="99"/>
      <c r="I279" s="99"/>
      <c r="J279" s="99"/>
      <c r="K279" s="99"/>
      <c r="L279" s="101"/>
      <c r="M279" s="99"/>
      <c r="N279" s="99"/>
      <c r="O279" s="99"/>
      <c r="P279" s="99"/>
      <c r="Q279" s="99"/>
      <c r="R279" s="99"/>
      <c r="S279" s="99"/>
      <c r="T279" s="99"/>
      <c r="U279" s="103"/>
    </row>
    <row r="280" spans="1:21" s="97" customFormat="1" ht="18.75" customHeight="1" x14ac:dyDescent="0.4">
      <c r="A280" s="99"/>
      <c r="B280" s="101"/>
      <c r="C280" s="99"/>
      <c r="D280" s="99"/>
      <c r="E280" s="99"/>
      <c r="F280" s="99"/>
      <c r="G280" s="99"/>
      <c r="H280" s="99"/>
      <c r="I280" s="99"/>
      <c r="J280" s="99"/>
      <c r="K280" s="99"/>
      <c r="L280" s="101"/>
      <c r="M280" s="99"/>
      <c r="N280" s="99"/>
      <c r="O280" s="99"/>
      <c r="P280" s="99"/>
      <c r="Q280" s="99"/>
      <c r="R280" s="99"/>
      <c r="S280" s="99"/>
      <c r="T280" s="99"/>
      <c r="U280" s="103"/>
    </row>
    <row r="281" spans="1:21" s="97" customFormat="1" ht="18.75" customHeight="1" x14ac:dyDescent="0.4">
      <c r="A281" s="99"/>
      <c r="B281" s="105" t="s">
        <v>321</v>
      </c>
      <c r="C281" s="106"/>
      <c r="D281" s="106"/>
      <c r="E281" s="106"/>
      <c r="F281" s="106"/>
      <c r="G281" s="106"/>
      <c r="H281" s="106"/>
      <c r="I281" s="106"/>
      <c r="J281" s="106"/>
      <c r="K281" s="102"/>
      <c r="L281" s="101"/>
      <c r="M281" s="99"/>
      <c r="N281" s="99"/>
      <c r="O281" s="99"/>
      <c r="P281" s="99"/>
      <c r="Q281" s="99"/>
      <c r="R281" s="99"/>
      <c r="S281" s="99"/>
      <c r="T281" s="99"/>
      <c r="U281" s="103"/>
    </row>
    <row r="282" spans="1:21" s="97" customFormat="1" ht="18.75" customHeight="1" x14ac:dyDescent="0.4">
      <c r="A282" s="99"/>
      <c r="B282" s="101"/>
      <c r="C282" s="99"/>
      <c r="D282" s="99"/>
      <c r="E282" s="99"/>
      <c r="F282" s="99"/>
      <c r="G282" s="99"/>
      <c r="H282" s="99"/>
      <c r="I282" s="99"/>
      <c r="J282" s="99"/>
      <c r="K282" s="103"/>
      <c r="L282" s="101"/>
      <c r="M282" s="99"/>
      <c r="N282" s="99"/>
      <c r="O282" s="99"/>
      <c r="P282" s="99"/>
      <c r="Q282" s="99"/>
      <c r="R282" s="99"/>
      <c r="S282" s="99"/>
      <c r="T282" s="99"/>
      <c r="U282" s="103"/>
    </row>
    <row r="283" spans="1:21" s="97" customFormat="1" ht="18.75" customHeight="1" x14ac:dyDescent="0.4">
      <c r="A283" s="99"/>
      <c r="B283" s="101"/>
      <c r="C283" s="104" t="s">
        <v>322</v>
      </c>
      <c r="D283" s="99"/>
      <c r="E283" s="99"/>
      <c r="F283" s="99"/>
      <c r="G283" s="99"/>
      <c r="H283" s="99"/>
      <c r="I283" s="99"/>
      <c r="J283" s="99"/>
      <c r="K283" s="103"/>
      <c r="L283" s="101"/>
      <c r="M283" s="99"/>
      <c r="N283" s="99"/>
      <c r="O283" s="99"/>
      <c r="P283" s="99"/>
      <c r="Q283" s="99"/>
      <c r="R283" s="99"/>
      <c r="S283" s="99"/>
      <c r="T283" s="99"/>
      <c r="U283" s="103"/>
    </row>
    <row r="284" spans="1:21" s="97" customFormat="1" ht="18.75" customHeight="1" x14ac:dyDescent="0.4">
      <c r="A284" s="99"/>
      <c r="B284" s="101"/>
      <c r="C284" s="104" t="s">
        <v>323</v>
      </c>
      <c r="D284" s="99"/>
      <c r="E284" s="99"/>
      <c r="F284" s="99"/>
      <c r="G284" s="99"/>
      <c r="H284" s="99"/>
      <c r="I284" s="99"/>
      <c r="J284" s="99"/>
      <c r="K284" s="103"/>
      <c r="L284" s="101"/>
      <c r="M284" s="99"/>
      <c r="N284" s="99"/>
      <c r="O284" s="99"/>
      <c r="P284" s="99"/>
      <c r="Q284" s="99"/>
      <c r="R284" s="99"/>
      <c r="S284" s="99"/>
      <c r="T284" s="99"/>
      <c r="U284" s="103"/>
    </row>
    <row r="285" spans="1:21" s="97" customFormat="1" ht="18.75" customHeight="1" x14ac:dyDescent="0.4">
      <c r="A285" s="99"/>
      <c r="B285" s="101"/>
      <c r="C285" s="104" t="s">
        <v>324</v>
      </c>
      <c r="D285" s="99"/>
      <c r="E285" s="99"/>
      <c r="F285" s="99"/>
      <c r="G285" s="99"/>
      <c r="H285" s="99"/>
      <c r="I285" s="99"/>
      <c r="J285" s="99"/>
      <c r="K285" s="103"/>
      <c r="L285" s="101"/>
      <c r="M285" s="99"/>
      <c r="N285" s="99"/>
      <c r="O285" s="99"/>
      <c r="P285" s="99"/>
      <c r="Q285" s="99"/>
      <c r="R285" s="99"/>
      <c r="S285" s="99"/>
      <c r="T285" s="99"/>
      <c r="U285" s="103"/>
    </row>
    <row r="286" spans="1:21" s="97" customFormat="1" ht="18.75" customHeight="1" x14ac:dyDescent="0.4">
      <c r="A286" s="99"/>
      <c r="B286" s="107"/>
      <c r="C286" s="108"/>
      <c r="D286" s="108"/>
      <c r="E286" s="108"/>
      <c r="F286" s="108"/>
      <c r="G286" s="108"/>
      <c r="H286" s="108"/>
      <c r="I286" s="108"/>
      <c r="J286" s="108"/>
      <c r="K286" s="109"/>
      <c r="L286" s="101"/>
      <c r="M286" s="99"/>
      <c r="N286" s="99"/>
      <c r="O286" s="99"/>
      <c r="P286" s="99"/>
      <c r="Q286" s="99"/>
      <c r="R286" s="99"/>
      <c r="S286" s="99"/>
      <c r="T286" s="99"/>
      <c r="U286" s="103"/>
    </row>
    <row r="287" spans="1:21" s="97" customFormat="1" ht="18.75" customHeight="1" x14ac:dyDescent="0.4">
      <c r="A287" s="99"/>
      <c r="B287" s="101" t="s">
        <v>325</v>
      </c>
      <c r="C287" s="99"/>
      <c r="D287" s="99"/>
      <c r="E287" s="99"/>
      <c r="F287" s="99"/>
      <c r="G287" s="99"/>
      <c r="H287" s="99"/>
      <c r="I287" s="99"/>
      <c r="J287" s="99"/>
      <c r="K287" s="99"/>
      <c r="L287" s="101"/>
      <c r="M287" s="99"/>
      <c r="N287" s="99"/>
      <c r="O287" s="99"/>
      <c r="P287" s="99"/>
      <c r="Q287" s="99"/>
      <c r="R287" s="99"/>
      <c r="S287" s="99"/>
      <c r="T287" s="99"/>
      <c r="U287" s="103"/>
    </row>
    <row r="288" spans="1:21" s="97" customFormat="1" ht="18.75" customHeight="1" x14ac:dyDescent="0.4">
      <c r="A288" s="99"/>
      <c r="B288" s="101"/>
      <c r="C288" s="99"/>
      <c r="D288" s="99"/>
      <c r="E288" s="99"/>
      <c r="F288" s="99"/>
      <c r="G288" s="99"/>
      <c r="H288" s="99"/>
      <c r="I288" s="99"/>
      <c r="J288" s="99"/>
      <c r="K288" s="99"/>
      <c r="L288" s="101"/>
      <c r="M288" s="99"/>
      <c r="N288" s="99"/>
      <c r="O288" s="99"/>
      <c r="P288" s="99"/>
      <c r="Q288" s="99"/>
      <c r="R288" s="99"/>
      <c r="S288" s="99"/>
      <c r="T288" s="99"/>
      <c r="U288" s="103"/>
    </row>
    <row r="289" spans="1:21" s="97" customFormat="1" ht="18.75" customHeight="1" x14ac:dyDescent="0.4">
      <c r="A289" s="99"/>
      <c r="B289" s="101"/>
      <c r="C289" s="104" t="s">
        <v>326</v>
      </c>
      <c r="D289" s="99"/>
      <c r="E289" s="99"/>
      <c r="F289" s="99"/>
      <c r="G289" s="99"/>
      <c r="H289" s="99"/>
      <c r="I289" s="99"/>
      <c r="J289" s="99"/>
      <c r="K289" s="99"/>
      <c r="L289" s="101"/>
      <c r="M289" s="99"/>
      <c r="N289" s="99"/>
      <c r="O289" s="99"/>
      <c r="P289" s="99"/>
      <c r="Q289" s="99"/>
      <c r="R289" s="99"/>
      <c r="S289" s="99"/>
      <c r="T289" s="99"/>
      <c r="U289" s="103"/>
    </row>
    <row r="290" spans="1:21" s="97" customFormat="1" ht="18.75" customHeight="1" x14ac:dyDescent="0.4">
      <c r="A290" s="99"/>
      <c r="B290" s="101"/>
      <c r="C290" s="104" t="s">
        <v>327</v>
      </c>
      <c r="D290" s="99"/>
      <c r="E290" s="99"/>
      <c r="F290" s="99"/>
      <c r="G290" s="99"/>
      <c r="H290" s="99"/>
      <c r="I290" s="99"/>
      <c r="J290" s="99"/>
      <c r="K290" s="99"/>
      <c r="L290" s="101"/>
      <c r="M290" s="99"/>
      <c r="N290" s="99"/>
      <c r="O290" s="99"/>
      <c r="P290" s="99"/>
      <c r="Q290" s="99"/>
      <c r="R290" s="99"/>
      <c r="S290" s="99"/>
      <c r="T290" s="99"/>
      <c r="U290" s="103"/>
    </row>
    <row r="291" spans="1:21" s="97" customFormat="1" ht="18.75" customHeight="1" x14ac:dyDescent="0.4">
      <c r="A291" s="99"/>
      <c r="B291" s="101"/>
      <c r="C291" s="104" t="s">
        <v>328</v>
      </c>
      <c r="D291" s="99"/>
      <c r="E291" s="99"/>
      <c r="F291" s="99"/>
      <c r="G291" s="99"/>
      <c r="H291" s="99"/>
      <c r="I291" s="99"/>
      <c r="J291" s="99"/>
      <c r="K291" s="99"/>
      <c r="L291" s="101"/>
      <c r="M291" s="99"/>
      <c r="N291" s="99"/>
      <c r="O291" s="99"/>
      <c r="P291" s="99"/>
      <c r="Q291" s="99"/>
      <c r="R291" s="99"/>
      <c r="S291" s="99"/>
      <c r="T291" s="99"/>
      <c r="U291" s="103"/>
    </row>
    <row r="292" spans="1:21" s="97" customFormat="1" ht="18.75" customHeight="1" x14ac:dyDescent="0.4">
      <c r="A292" s="99"/>
      <c r="B292" s="101"/>
      <c r="C292" s="99"/>
      <c r="D292" s="99"/>
      <c r="E292" s="99"/>
      <c r="F292" s="99"/>
      <c r="G292" s="99"/>
      <c r="H292" s="99"/>
      <c r="I292" s="99"/>
      <c r="J292" s="99"/>
      <c r="K292" s="99"/>
      <c r="L292" s="101"/>
      <c r="M292" s="99"/>
      <c r="N292" s="99"/>
      <c r="O292" s="99"/>
      <c r="P292" s="99"/>
      <c r="Q292" s="99"/>
      <c r="R292" s="99"/>
      <c r="S292" s="99"/>
      <c r="T292" s="99"/>
      <c r="U292" s="103"/>
    </row>
    <row r="293" spans="1:21" s="97" customFormat="1" ht="18.75" customHeight="1" x14ac:dyDescent="0.4">
      <c r="A293" s="99"/>
      <c r="B293" s="107"/>
      <c r="C293" s="108"/>
      <c r="D293" s="108"/>
      <c r="E293" s="108"/>
      <c r="F293" s="108"/>
      <c r="G293" s="108"/>
      <c r="H293" s="108"/>
      <c r="I293" s="108"/>
      <c r="J293" s="108"/>
      <c r="K293" s="109"/>
      <c r="L293" s="107"/>
      <c r="M293" s="108"/>
      <c r="N293" s="108"/>
      <c r="O293" s="108"/>
      <c r="P293" s="108"/>
      <c r="Q293" s="108"/>
      <c r="R293" s="108"/>
      <c r="S293" s="108"/>
      <c r="T293" s="108"/>
      <c r="U293" s="109"/>
    </row>
    <row r="294" spans="1:21" s="97" customFormat="1" ht="18.75" customHeight="1" x14ac:dyDescent="0.4">
      <c r="A294" s="99"/>
      <c r="B294" s="99"/>
      <c r="C294" s="99"/>
      <c r="D294" s="99"/>
      <c r="E294" s="99"/>
      <c r="F294" s="99"/>
      <c r="G294" s="99"/>
      <c r="H294" s="99"/>
      <c r="I294" s="99"/>
      <c r="J294" s="99"/>
      <c r="K294" s="99"/>
      <c r="L294" s="99"/>
      <c r="M294" s="99"/>
      <c r="N294" s="99"/>
      <c r="O294" s="99"/>
      <c r="P294" s="99"/>
      <c r="Q294" s="99"/>
      <c r="R294" s="99"/>
      <c r="S294" s="99"/>
      <c r="T294" s="99"/>
      <c r="U294" s="99"/>
    </row>
    <row r="295" spans="1:21" s="97" customFormat="1" ht="18.75" customHeight="1" x14ac:dyDescent="0.4">
      <c r="A295" s="99"/>
      <c r="B295" s="416" t="s">
        <v>329</v>
      </c>
      <c r="C295" s="417"/>
      <c r="D295" s="417"/>
      <c r="E295" s="417"/>
      <c r="F295" s="417"/>
      <c r="G295" s="417"/>
      <c r="H295" s="417"/>
      <c r="I295" s="417"/>
      <c r="J295" s="417"/>
      <c r="K295" s="417"/>
      <c r="L295" s="417"/>
      <c r="M295" s="417"/>
      <c r="N295" s="417"/>
      <c r="O295" s="417"/>
      <c r="P295" s="417"/>
      <c r="Q295" s="417"/>
      <c r="R295" s="417"/>
      <c r="S295" s="417"/>
      <c r="T295" s="417"/>
      <c r="U295" s="418"/>
    </row>
    <row r="296" spans="1:21" s="97" customFormat="1" ht="18.75" customHeight="1" x14ac:dyDescent="0.4">
      <c r="A296" s="99"/>
      <c r="B296" s="101"/>
      <c r="C296" s="99"/>
      <c r="D296" s="99"/>
      <c r="E296" s="99"/>
      <c r="F296" s="99"/>
      <c r="G296" s="99"/>
      <c r="H296" s="99"/>
      <c r="I296" s="99"/>
      <c r="J296" s="99"/>
      <c r="K296" s="99"/>
      <c r="L296" s="99"/>
      <c r="M296" s="99"/>
      <c r="N296" s="99"/>
      <c r="O296" s="99"/>
      <c r="P296" s="99"/>
      <c r="Q296" s="99"/>
      <c r="R296" s="99"/>
      <c r="S296" s="99"/>
      <c r="T296" s="99"/>
      <c r="U296" s="103"/>
    </row>
    <row r="297" spans="1:21" s="97" customFormat="1" ht="18.75" customHeight="1" x14ac:dyDescent="0.4">
      <c r="A297" s="99"/>
      <c r="B297" s="101"/>
      <c r="C297" s="99"/>
      <c r="D297" s="99"/>
      <c r="E297" s="99"/>
      <c r="F297" s="99"/>
      <c r="G297" s="99"/>
      <c r="H297" s="99"/>
      <c r="I297" s="99"/>
      <c r="J297" s="99"/>
      <c r="K297" s="99"/>
      <c r="L297" s="99"/>
      <c r="M297" s="99"/>
      <c r="N297" s="99"/>
      <c r="O297" s="99"/>
      <c r="P297" s="99"/>
      <c r="Q297" s="99"/>
      <c r="R297" s="99"/>
      <c r="S297" s="99"/>
      <c r="T297" s="99"/>
      <c r="U297" s="103"/>
    </row>
    <row r="298" spans="1:21" s="97" customFormat="1" ht="18.75" customHeight="1" x14ac:dyDescent="0.4">
      <c r="A298" s="99"/>
      <c r="B298" s="101"/>
      <c r="C298" s="104" t="s">
        <v>330</v>
      </c>
      <c r="D298" s="99"/>
      <c r="E298" s="99"/>
      <c r="F298" s="99"/>
      <c r="G298" s="99"/>
      <c r="H298" s="99"/>
      <c r="I298" s="99"/>
      <c r="J298" s="99"/>
      <c r="K298" s="99"/>
      <c r="L298" s="99"/>
      <c r="M298" s="99"/>
      <c r="N298" s="99"/>
      <c r="O298" s="99"/>
      <c r="P298" s="99"/>
      <c r="Q298" s="99"/>
      <c r="R298" s="99"/>
      <c r="S298" s="99"/>
      <c r="T298" s="99"/>
      <c r="U298" s="103"/>
    </row>
    <row r="299" spans="1:21" s="97" customFormat="1" ht="18.75" customHeight="1" x14ac:dyDescent="0.4">
      <c r="A299" s="99"/>
      <c r="B299" s="101"/>
      <c r="C299" s="104" t="s">
        <v>331</v>
      </c>
      <c r="D299" s="99"/>
      <c r="E299" s="99"/>
      <c r="F299" s="99"/>
      <c r="G299" s="99"/>
      <c r="H299" s="99"/>
      <c r="I299" s="99"/>
      <c r="J299" s="99"/>
      <c r="K299" s="99"/>
      <c r="L299" s="99"/>
      <c r="M299" s="99"/>
      <c r="N299" s="99"/>
      <c r="O299" s="99"/>
      <c r="P299" s="99"/>
      <c r="Q299" s="99"/>
      <c r="R299" s="99"/>
      <c r="S299" s="99"/>
      <c r="T299" s="99"/>
      <c r="U299" s="103"/>
    </row>
    <row r="300" spans="1:21" s="97" customFormat="1" ht="18.75" customHeight="1" x14ac:dyDescent="0.4">
      <c r="A300" s="99"/>
      <c r="B300" s="101"/>
      <c r="C300" s="99"/>
      <c r="D300" s="99"/>
      <c r="E300" s="99"/>
      <c r="F300" s="99"/>
      <c r="G300" s="99"/>
      <c r="H300" s="99"/>
      <c r="I300" s="99"/>
      <c r="J300" s="99"/>
      <c r="K300" s="99"/>
      <c r="L300" s="99"/>
      <c r="M300" s="99"/>
      <c r="N300" s="99"/>
      <c r="O300" s="99"/>
      <c r="P300" s="99"/>
      <c r="Q300" s="99"/>
      <c r="R300" s="99"/>
      <c r="S300" s="99"/>
      <c r="T300" s="99"/>
      <c r="U300" s="103"/>
    </row>
    <row r="301" spans="1:21" s="97" customFormat="1" ht="18.75" customHeight="1" x14ac:dyDescent="0.4">
      <c r="A301" s="99"/>
      <c r="B301" s="101"/>
      <c r="C301" s="99"/>
      <c r="D301" s="99"/>
      <c r="E301" s="99"/>
      <c r="F301" s="99"/>
      <c r="G301" s="99"/>
      <c r="H301" s="99"/>
      <c r="I301" s="99"/>
      <c r="J301" s="99"/>
      <c r="K301" s="99"/>
      <c r="L301" s="99"/>
      <c r="M301" s="99"/>
      <c r="N301" s="99"/>
      <c r="O301" s="99"/>
      <c r="P301" s="99"/>
      <c r="Q301" s="99"/>
      <c r="R301" s="99"/>
      <c r="S301" s="99"/>
      <c r="T301" s="99"/>
      <c r="U301" s="103"/>
    </row>
    <row r="302" spans="1:21" s="97" customFormat="1" ht="18.75" customHeight="1" x14ac:dyDescent="0.4">
      <c r="A302" s="99"/>
      <c r="B302" s="101"/>
      <c r="C302" s="99"/>
      <c r="D302" s="99"/>
      <c r="E302" s="99"/>
      <c r="F302" s="99"/>
      <c r="G302" s="99"/>
      <c r="H302" s="99"/>
      <c r="I302" s="99"/>
      <c r="J302" s="99"/>
      <c r="K302" s="99"/>
      <c r="L302" s="99"/>
      <c r="M302" s="99"/>
      <c r="N302" s="99"/>
      <c r="O302" s="99"/>
      <c r="P302" s="99"/>
      <c r="Q302" s="99"/>
      <c r="R302" s="99"/>
      <c r="S302" s="99"/>
      <c r="T302" s="99"/>
      <c r="U302" s="103"/>
    </row>
    <row r="303" spans="1:21" s="97" customFormat="1" ht="18.75" customHeight="1" x14ac:dyDescent="0.4">
      <c r="A303" s="99"/>
      <c r="B303" s="101"/>
      <c r="C303" s="99"/>
      <c r="D303" s="99"/>
      <c r="E303" s="99"/>
      <c r="F303" s="99"/>
      <c r="G303" s="99"/>
      <c r="H303" s="99"/>
      <c r="I303" s="99"/>
      <c r="J303" s="99"/>
      <c r="K303" s="99"/>
      <c r="L303" s="99"/>
      <c r="M303" s="99"/>
      <c r="N303" s="99"/>
      <c r="O303" s="99"/>
      <c r="P303" s="99"/>
      <c r="Q303" s="99"/>
      <c r="R303" s="99"/>
      <c r="S303" s="99"/>
      <c r="T303" s="99"/>
      <c r="U303" s="103"/>
    </row>
    <row r="304" spans="1:21" s="97" customFormat="1" ht="18.75" customHeight="1" x14ac:dyDescent="0.4">
      <c r="A304" s="99"/>
      <c r="B304" s="107"/>
      <c r="C304" s="108"/>
      <c r="D304" s="108"/>
      <c r="E304" s="108"/>
      <c r="F304" s="108"/>
      <c r="G304" s="108"/>
      <c r="H304" s="108"/>
      <c r="I304" s="108"/>
      <c r="J304" s="108"/>
      <c r="K304" s="108"/>
      <c r="L304" s="108"/>
      <c r="M304" s="108"/>
      <c r="N304" s="108"/>
      <c r="O304" s="108"/>
      <c r="P304" s="99"/>
      <c r="Q304" s="99"/>
      <c r="R304" s="99"/>
      <c r="S304" s="99"/>
      <c r="T304" s="99"/>
      <c r="U304" s="103"/>
    </row>
    <row r="305" spans="1:21" s="97" customFormat="1" ht="18.75" customHeight="1" x14ac:dyDescent="0.4">
      <c r="A305" s="99"/>
      <c r="B305" s="410" t="s">
        <v>332</v>
      </c>
      <c r="C305" s="410"/>
      <c r="D305" s="410"/>
      <c r="E305" s="412"/>
      <c r="F305" s="412"/>
      <c r="G305" s="412"/>
      <c r="H305" s="412"/>
      <c r="I305" s="412"/>
      <c r="J305" s="412"/>
      <c r="K305" s="412"/>
      <c r="L305" s="412"/>
      <c r="M305" s="410" t="s">
        <v>333</v>
      </c>
      <c r="N305" s="410"/>
      <c r="O305" s="410"/>
      <c r="P305" s="412"/>
      <c r="Q305" s="412"/>
      <c r="R305" s="412"/>
      <c r="S305" s="414"/>
      <c r="T305" s="106"/>
      <c r="U305" s="102"/>
    </row>
    <row r="306" spans="1:21" s="97" customFormat="1" ht="18.75" customHeight="1" x14ac:dyDescent="0.4">
      <c r="A306" s="99"/>
      <c r="B306" s="411"/>
      <c r="C306" s="411"/>
      <c r="D306" s="411"/>
      <c r="E306" s="413"/>
      <c r="F306" s="413"/>
      <c r="G306" s="413"/>
      <c r="H306" s="413"/>
      <c r="I306" s="413"/>
      <c r="J306" s="413"/>
      <c r="K306" s="413"/>
      <c r="L306" s="413"/>
      <c r="M306" s="411"/>
      <c r="N306" s="411"/>
      <c r="O306" s="411"/>
      <c r="P306" s="413"/>
      <c r="Q306" s="413"/>
      <c r="R306" s="413"/>
      <c r="S306" s="415"/>
      <c r="T306" s="108"/>
      <c r="U306" s="109"/>
    </row>
    <row r="307" spans="1:21" s="97" customFormat="1" ht="18.75" customHeight="1" x14ac:dyDescent="0.4">
      <c r="A307" s="99"/>
      <c r="B307" s="99"/>
      <c r="C307" s="99"/>
      <c r="D307" s="99"/>
      <c r="E307" s="99"/>
      <c r="F307" s="99"/>
      <c r="G307" s="99"/>
      <c r="H307" s="99"/>
      <c r="I307" s="99"/>
      <c r="J307" s="99"/>
      <c r="K307" s="99"/>
      <c r="L307" s="99"/>
      <c r="M307" s="99"/>
      <c r="N307" s="99"/>
      <c r="O307" s="99"/>
      <c r="P307" s="99"/>
      <c r="Q307" s="99"/>
      <c r="R307" s="99"/>
      <c r="S307" s="99"/>
      <c r="T307" s="99"/>
      <c r="U307" s="99"/>
    </row>
    <row r="308" spans="1:21" ht="19.5" customHeight="1" x14ac:dyDescent="0.4"/>
    <row r="309" spans="1:21" ht="19.5" customHeight="1" x14ac:dyDescent="0.4"/>
    <row r="310" spans="1:21" ht="19.5" customHeight="1" x14ac:dyDescent="0.4"/>
    <row r="311" spans="1:21" ht="19.5" customHeight="1" x14ac:dyDescent="0.4"/>
    <row r="312" spans="1:21" ht="19.5" customHeight="1" x14ac:dyDescent="0.4"/>
    <row r="313" spans="1:21" ht="19.5" customHeight="1" x14ac:dyDescent="0.4"/>
    <row r="314" spans="1:21" ht="27.75" customHeight="1" x14ac:dyDescent="0.4"/>
    <row r="315" spans="1:21" ht="27.75" customHeight="1" x14ac:dyDescent="0.4"/>
    <row r="316" spans="1:21" ht="27.75" customHeight="1" x14ac:dyDescent="0.4"/>
    <row r="317" spans="1:21" ht="27.75" customHeight="1" x14ac:dyDescent="0.4"/>
    <row r="318" spans="1:21" ht="27.75" customHeight="1" x14ac:dyDescent="0.4"/>
    <row r="319" spans="1:21" ht="27.75" customHeight="1" x14ac:dyDescent="0.4"/>
    <row r="320" spans="1:21" ht="27.75" customHeight="1" x14ac:dyDescent="0.4"/>
    <row r="321" ht="27.75" customHeight="1" x14ac:dyDescent="0.4"/>
    <row r="322" ht="27.75" customHeight="1" x14ac:dyDescent="0.4"/>
    <row r="323" ht="27.75" customHeight="1" x14ac:dyDescent="0.4"/>
    <row r="324" ht="27.75" customHeight="1" x14ac:dyDescent="0.4"/>
    <row r="325" ht="27.75" customHeight="1" x14ac:dyDescent="0.4"/>
    <row r="326" ht="27.75" customHeight="1" x14ac:dyDescent="0.4"/>
    <row r="327" ht="27.75" customHeight="1" x14ac:dyDescent="0.4"/>
    <row r="328" ht="27.75" customHeight="1" x14ac:dyDescent="0.4"/>
    <row r="329" ht="27.75" customHeight="1" x14ac:dyDescent="0.4"/>
    <row r="330" ht="27.75" customHeight="1" x14ac:dyDescent="0.4"/>
    <row r="331" ht="27.75" customHeight="1" x14ac:dyDescent="0.4"/>
    <row r="332" ht="27.75" customHeight="1" x14ac:dyDescent="0.4"/>
    <row r="333" ht="27.75" customHeight="1" x14ac:dyDescent="0.4"/>
    <row r="334" ht="27.75" customHeight="1" x14ac:dyDescent="0.4"/>
    <row r="335" ht="27.75" customHeight="1" x14ac:dyDescent="0.4"/>
    <row r="336" ht="27.75" customHeight="1" x14ac:dyDescent="0.4"/>
    <row r="337" ht="27.75" customHeight="1" x14ac:dyDescent="0.4"/>
  </sheetData>
  <mergeCells count="504">
    <mergeCell ref="B305:D306"/>
    <mergeCell ref="E305:L306"/>
    <mergeCell ref="M305:O306"/>
    <mergeCell ref="P305:S306"/>
    <mergeCell ref="B270:C270"/>
    <mergeCell ref="D270:I270"/>
    <mergeCell ref="L270:N270"/>
    <mergeCell ref="O270:U270"/>
    <mergeCell ref="B272:U272"/>
    <mergeCell ref="B295:U295"/>
    <mergeCell ref="B266:S266"/>
    <mergeCell ref="B268:C268"/>
    <mergeCell ref="D268:I268"/>
    <mergeCell ref="L268:N268"/>
    <mergeCell ref="O268:U268"/>
    <mergeCell ref="B269:C269"/>
    <mergeCell ref="D269:I269"/>
    <mergeCell ref="L269:N269"/>
    <mergeCell ref="O269:U269"/>
    <mergeCell ref="B255:D255"/>
    <mergeCell ref="B256:D256"/>
    <mergeCell ref="B257:D260"/>
    <mergeCell ref="E257:E258"/>
    <mergeCell ref="F257:U257"/>
    <mergeCell ref="H258:U258"/>
    <mergeCell ref="E259:E260"/>
    <mergeCell ref="F259:U259"/>
    <mergeCell ref="F260:I260"/>
    <mergeCell ref="J260:U260"/>
    <mergeCell ref="H245:P245"/>
    <mergeCell ref="Q245:R245"/>
    <mergeCell ref="G249:H249"/>
    <mergeCell ref="A251:B251"/>
    <mergeCell ref="A252:U253"/>
    <mergeCell ref="B254:D254"/>
    <mergeCell ref="F242:G242"/>
    <mergeCell ref="H242:P242"/>
    <mergeCell ref="Q242:R242"/>
    <mergeCell ref="H243:P243"/>
    <mergeCell ref="Q243:R243"/>
    <mergeCell ref="H244:P244"/>
    <mergeCell ref="Q244:R244"/>
    <mergeCell ref="A216:A221"/>
    <mergeCell ref="B217:B218"/>
    <mergeCell ref="C217:C218"/>
    <mergeCell ref="D217:J218"/>
    <mergeCell ref="K217:U217"/>
    <mergeCell ref="A237:A240"/>
    <mergeCell ref="B238:B239"/>
    <mergeCell ref="C238:C239"/>
    <mergeCell ref="D238:J239"/>
    <mergeCell ref="K238:U238"/>
    <mergeCell ref="K239:U239"/>
    <mergeCell ref="D240:J240"/>
    <mergeCell ref="K240:U240"/>
    <mergeCell ref="K232:U232"/>
    <mergeCell ref="A233:A236"/>
    <mergeCell ref="B234:B235"/>
    <mergeCell ref="C234:C235"/>
    <mergeCell ref="D234:J235"/>
    <mergeCell ref="K234:U234"/>
    <mergeCell ref="K235:U235"/>
    <mergeCell ref="D236:J236"/>
    <mergeCell ref="K236:U236"/>
    <mergeCell ref="A228:A232"/>
    <mergeCell ref="B229:B230"/>
    <mergeCell ref="D221:J221"/>
    <mergeCell ref="K221:U221"/>
    <mergeCell ref="K214:U214"/>
    <mergeCell ref="B213:B214"/>
    <mergeCell ref="C213:C214"/>
    <mergeCell ref="D213:J214"/>
    <mergeCell ref="K213:U213"/>
    <mergeCell ref="C219:C220"/>
    <mergeCell ref="D219:J220"/>
    <mergeCell ref="K219:U219"/>
    <mergeCell ref="K220:U220"/>
    <mergeCell ref="D215:J215"/>
    <mergeCell ref="K215:U215"/>
    <mergeCell ref="K218:U218"/>
    <mergeCell ref="B219:B220"/>
    <mergeCell ref="C231:C232"/>
    <mergeCell ref="D231:J232"/>
    <mergeCell ref="K231:U231"/>
    <mergeCell ref="A222:A227"/>
    <mergeCell ref="B223:B226"/>
    <mergeCell ref="C223:C226"/>
    <mergeCell ref="D223:J226"/>
    <mergeCell ref="K223:U223"/>
    <mergeCell ref="K224:U224"/>
    <mergeCell ref="K225:U225"/>
    <mergeCell ref="K226:U226"/>
    <mergeCell ref="D227:J227"/>
    <mergeCell ref="K227:U227"/>
    <mergeCell ref="C229:C230"/>
    <mergeCell ref="D229:J230"/>
    <mergeCell ref="K229:U229"/>
    <mergeCell ref="K230:U230"/>
    <mergeCell ref="B231:B232"/>
    <mergeCell ref="A203:A209"/>
    <mergeCell ref="B204:B205"/>
    <mergeCell ref="C204:C205"/>
    <mergeCell ref="D204:J205"/>
    <mergeCell ref="K204:U204"/>
    <mergeCell ref="K205:U205"/>
    <mergeCell ref="B206:B207"/>
    <mergeCell ref="C206:C207"/>
    <mergeCell ref="D206:J207"/>
    <mergeCell ref="K206:U206"/>
    <mergeCell ref="K207:U207"/>
    <mergeCell ref="B208:B209"/>
    <mergeCell ref="C208:C209"/>
    <mergeCell ref="D208:J209"/>
    <mergeCell ref="K208:U208"/>
    <mergeCell ref="K209:U209"/>
    <mergeCell ref="A210:A215"/>
    <mergeCell ref="B211:B212"/>
    <mergeCell ref="C211:C212"/>
    <mergeCell ref="D211:J212"/>
    <mergeCell ref="K211:U211"/>
    <mergeCell ref="K212:U212"/>
    <mergeCell ref="H188:P188"/>
    <mergeCell ref="Q188:R188"/>
    <mergeCell ref="G191:H191"/>
    <mergeCell ref="A193:U195"/>
    <mergeCell ref="A196:A202"/>
    <mergeCell ref="B197:B198"/>
    <mergeCell ref="C197:C198"/>
    <mergeCell ref="D197:J198"/>
    <mergeCell ref="K197:U197"/>
    <mergeCell ref="K198:U198"/>
    <mergeCell ref="B199:B200"/>
    <mergeCell ref="C199:C200"/>
    <mergeCell ref="D199:J200"/>
    <mergeCell ref="K199:U199"/>
    <mergeCell ref="K200:U200"/>
    <mergeCell ref="B201:B202"/>
    <mergeCell ref="C201:C202"/>
    <mergeCell ref="D201:J202"/>
    <mergeCell ref="K201:U201"/>
    <mergeCell ref="K202:U202"/>
    <mergeCell ref="H185:P185"/>
    <mergeCell ref="Q185:R185"/>
    <mergeCell ref="H186:P186"/>
    <mergeCell ref="Q186:R186"/>
    <mergeCell ref="S186:T186"/>
    <mergeCell ref="H187:P187"/>
    <mergeCell ref="Q187:R187"/>
    <mergeCell ref="K180:U180"/>
    <mergeCell ref="K181:U181"/>
    <mergeCell ref="B182:B183"/>
    <mergeCell ref="C182:C183"/>
    <mergeCell ref="D182:J183"/>
    <mergeCell ref="K182:U182"/>
    <mergeCell ref="K183:U183"/>
    <mergeCell ref="A177:A183"/>
    <mergeCell ref="C177:J177"/>
    <mergeCell ref="B178:B179"/>
    <mergeCell ref="C178:C179"/>
    <mergeCell ref="D178:J179"/>
    <mergeCell ref="K178:U178"/>
    <mergeCell ref="K179:U179"/>
    <mergeCell ref="B180:B181"/>
    <mergeCell ref="C180:C181"/>
    <mergeCell ref="D180:J181"/>
    <mergeCell ref="K173:U173"/>
    <mergeCell ref="K174:U174"/>
    <mergeCell ref="B175:B176"/>
    <mergeCell ref="C175:C176"/>
    <mergeCell ref="D175:J176"/>
    <mergeCell ref="K175:U175"/>
    <mergeCell ref="K176:U176"/>
    <mergeCell ref="A170:A176"/>
    <mergeCell ref="C170:J170"/>
    <mergeCell ref="B171:B172"/>
    <mergeCell ref="C171:C172"/>
    <mergeCell ref="D171:J172"/>
    <mergeCell ref="K171:U171"/>
    <mergeCell ref="K172:U172"/>
    <mergeCell ref="B173:B174"/>
    <mergeCell ref="C173:C174"/>
    <mergeCell ref="D173:J174"/>
    <mergeCell ref="K156:U156"/>
    <mergeCell ref="A163:A169"/>
    <mergeCell ref="C163:J163"/>
    <mergeCell ref="B164:B165"/>
    <mergeCell ref="C164:C165"/>
    <mergeCell ref="D164:J165"/>
    <mergeCell ref="K164:U164"/>
    <mergeCell ref="K165:U165"/>
    <mergeCell ref="B166:B167"/>
    <mergeCell ref="C166:C167"/>
    <mergeCell ref="D166:J167"/>
    <mergeCell ref="K166:U166"/>
    <mergeCell ref="K167:U167"/>
    <mergeCell ref="B168:B169"/>
    <mergeCell ref="C168:C169"/>
    <mergeCell ref="D168:J169"/>
    <mergeCell ref="K168:U168"/>
    <mergeCell ref="K169:U169"/>
    <mergeCell ref="C152:J152"/>
    <mergeCell ref="B153:B154"/>
    <mergeCell ref="C153:C154"/>
    <mergeCell ref="D153:J154"/>
    <mergeCell ref="K153:U153"/>
    <mergeCell ref="D157:J157"/>
    <mergeCell ref="K157:U157"/>
    <mergeCell ref="A158:A162"/>
    <mergeCell ref="C158:J158"/>
    <mergeCell ref="D159:J159"/>
    <mergeCell ref="K159:U159"/>
    <mergeCell ref="B160:B161"/>
    <mergeCell ref="C160:C161"/>
    <mergeCell ref="D160:J161"/>
    <mergeCell ref="K160:U160"/>
    <mergeCell ref="A152:A157"/>
    <mergeCell ref="K161:U161"/>
    <mergeCell ref="D162:J162"/>
    <mergeCell ref="K162:U162"/>
    <mergeCell ref="K154:U154"/>
    <mergeCell ref="B155:B156"/>
    <mergeCell ref="C155:C156"/>
    <mergeCell ref="D155:J156"/>
    <mergeCell ref="K155:U155"/>
    <mergeCell ref="A146:A151"/>
    <mergeCell ref="C146:J146"/>
    <mergeCell ref="B147:B148"/>
    <mergeCell ref="C147:C148"/>
    <mergeCell ref="D147:J148"/>
    <mergeCell ref="K147:U147"/>
    <mergeCell ref="K148:U148"/>
    <mergeCell ref="B149:B150"/>
    <mergeCell ref="C149:C150"/>
    <mergeCell ref="D149:J150"/>
    <mergeCell ref="K149:U149"/>
    <mergeCell ref="K150:U150"/>
    <mergeCell ref="D151:J151"/>
    <mergeCell ref="K151:U151"/>
    <mergeCell ref="K141:U141"/>
    <mergeCell ref="K142:U142"/>
    <mergeCell ref="K143:U143"/>
    <mergeCell ref="B144:B145"/>
    <mergeCell ref="C144:C145"/>
    <mergeCell ref="D144:J145"/>
    <mergeCell ref="K144:U144"/>
    <mergeCell ref="K145:U145"/>
    <mergeCell ref="A138:A145"/>
    <mergeCell ref="C138:J138"/>
    <mergeCell ref="B139:B140"/>
    <mergeCell ref="C139:C140"/>
    <mergeCell ref="D139:J140"/>
    <mergeCell ref="K139:U139"/>
    <mergeCell ref="K140:U140"/>
    <mergeCell ref="B141:B143"/>
    <mergeCell ref="C141:C143"/>
    <mergeCell ref="D141:J143"/>
    <mergeCell ref="K134:U134"/>
    <mergeCell ref="K135:U135"/>
    <mergeCell ref="B136:B137"/>
    <mergeCell ref="C136:C137"/>
    <mergeCell ref="D136:J137"/>
    <mergeCell ref="K136:U136"/>
    <mergeCell ref="K137:U137"/>
    <mergeCell ref="A131:A137"/>
    <mergeCell ref="C131:J131"/>
    <mergeCell ref="B132:B133"/>
    <mergeCell ref="C132:C133"/>
    <mergeCell ref="D132:J133"/>
    <mergeCell ref="K132:U132"/>
    <mergeCell ref="K133:U133"/>
    <mergeCell ref="B134:B135"/>
    <mergeCell ref="C134:C135"/>
    <mergeCell ref="D134:J135"/>
    <mergeCell ref="C124:S124"/>
    <mergeCell ref="T124:U124"/>
    <mergeCell ref="G127:H127"/>
    <mergeCell ref="A129:U130"/>
    <mergeCell ref="A119:B120"/>
    <mergeCell ref="C119:S120"/>
    <mergeCell ref="T119:U120"/>
    <mergeCell ref="C121:S121"/>
    <mergeCell ref="T121:U121"/>
    <mergeCell ref="C122:S122"/>
    <mergeCell ref="T122:U122"/>
    <mergeCell ref="D116:G116"/>
    <mergeCell ref="H116:L116"/>
    <mergeCell ref="M116:Q116"/>
    <mergeCell ref="R116:U116"/>
    <mergeCell ref="D117:G117"/>
    <mergeCell ref="H117:L117"/>
    <mergeCell ref="M117:Q117"/>
    <mergeCell ref="R117:U117"/>
    <mergeCell ref="C123:S123"/>
    <mergeCell ref="T123:U123"/>
    <mergeCell ref="G113:H113"/>
    <mergeCell ref="I114:J114"/>
    <mergeCell ref="N114:O114"/>
    <mergeCell ref="D115:G115"/>
    <mergeCell ref="H115:L115"/>
    <mergeCell ref="M115:Q115"/>
    <mergeCell ref="C109:D109"/>
    <mergeCell ref="F109:G109"/>
    <mergeCell ref="M109:S109"/>
    <mergeCell ref="R115:U115"/>
    <mergeCell ref="T109:U109"/>
    <mergeCell ref="C110:D110"/>
    <mergeCell ref="F110:G110"/>
    <mergeCell ref="K110:O111"/>
    <mergeCell ref="P110:R111"/>
    <mergeCell ref="C111:D111"/>
    <mergeCell ref="F111:G111"/>
    <mergeCell ref="C107:D107"/>
    <mergeCell ref="F107:G107"/>
    <mergeCell ref="M107:S107"/>
    <mergeCell ref="T107:U107"/>
    <mergeCell ref="C108:D108"/>
    <mergeCell ref="F108:G108"/>
    <mergeCell ref="M108:S108"/>
    <mergeCell ref="T108:U108"/>
    <mergeCell ref="C105:D105"/>
    <mergeCell ref="F105:G105"/>
    <mergeCell ref="M105:S105"/>
    <mergeCell ref="T105:U105"/>
    <mergeCell ref="C106:D106"/>
    <mergeCell ref="F106:G106"/>
    <mergeCell ref="M106:S106"/>
    <mergeCell ref="T106:U106"/>
    <mergeCell ref="C103:D103"/>
    <mergeCell ref="F103:G103"/>
    <mergeCell ref="M103:S103"/>
    <mergeCell ref="T103:U103"/>
    <mergeCell ref="C104:D104"/>
    <mergeCell ref="F104:G104"/>
    <mergeCell ref="M104:S104"/>
    <mergeCell ref="T104:U104"/>
    <mergeCell ref="F100:G100"/>
    <mergeCell ref="C101:D101"/>
    <mergeCell ref="F101:G101"/>
    <mergeCell ref="T101:U101"/>
    <mergeCell ref="C102:D102"/>
    <mergeCell ref="F102:G102"/>
    <mergeCell ref="M102:S102"/>
    <mergeCell ref="T102:U102"/>
    <mergeCell ref="A93:U93"/>
    <mergeCell ref="G95:H95"/>
    <mergeCell ref="G97:H97"/>
    <mergeCell ref="K97:M97"/>
    <mergeCell ref="C98:E98"/>
    <mergeCell ref="F98:H98"/>
    <mergeCell ref="K98:S101"/>
    <mergeCell ref="C99:D99"/>
    <mergeCell ref="F99:G99"/>
    <mergeCell ref="C100:D100"/>
    <mergeCell ref="K72:S74"/>
    <mergeCell ref="T72:T74"/>
    <mergeCell ref="U72:U73"/>
    <mergeCell ref="B74:G74"/>
    <mergeCell ref="B75:G75"/>
    <mergeCell ref="B84:G84"/>
    <mergeCell ref="K85:U85"/>
    <mergeCell ref="B86:G86"/>
    <mergeCell ref="K86:Q88"/>
    <mergeCell ref="S86:U88"/>
    <mergeCell ref="B87:G87"/>
    <mergeCell ref="B88:G88"/>
    <mergeCell ref="B80:G80"/>
    <mergeCell ref="K80:L80"/>
    <mergeCell ref="B81:G81"/>
    <mergeCell ref="K81:L81"/>
    <mergeCell ref="K82:L82"/>
    <mergeCell ref="B83:G83"/>
    <mergeCell ref="T66:T67"/>
    <mergeCell ref="B68:G68"/>
    <mergeCell ref="K68:S68"/>
    <mergeCell ref="B69:G69"/>
    <mergeCell ref="P69:U69"/>
    <mergeCell ref="B71:G71"/>
    <mergeCell ref="K71:U71"/>
    <mergeCell ref="B62:I62"/>
    <mergeCell ref="L62:T62"/>
    <mergeCell ref="B63:I63"/>
    <mergeCell ref="K63:S64"/>
    <mergeCell ref="T63:T64"/>
    <mergeCell ref="I64:I87"/>
    <mergeCell ref="B65:G65"/>
    <mergeCell ref="L65:T65"/>
    <mergeCell ref="B66:G66"/>
    <mergeCell ref="K66:S67"/>
    <mergeCell ref="B77:G77"/>
    <mergeCell ref="K77:L77"/>
    <mergeCell ref="M77:U77"/>
    <mergeCell ref="B78:G78"/>
    <mergeCell ref="K78:L78"/>
    <mergeCell ref="K79:L79"/>
    <mergeCell ref="B72:G72"/>
    <mergeCell ref="B54:G55"/>
    <mergeCell ref="H54:H55"/>
    <mergeCell ref="I54:I60"/>
    <mergeCell ref="K54:S54"/>
    <mergeCell ref="K55:S55"/>
    <mergeCell ref="B56:G57"/>
    <mergeCell ref="H56:H57"/>
    <mergeCell ref="L56:T56"/>
    <mergeCell ref="K57:S58"/>
    <mergeCell ref="T57:T58"/>
    <mergeCell ref="B58:G59"/>
    <mergeCell ref="H58:H59"/>
    <mergeCell ref="L59:T59"/>
    <mergeCell ref="B60:G61"/>
    <mergeCell ref="H60:H61"/>
    <mergeCell ref="K60:S61"/>
    <mergeCell ref="T60:T61"/>
    <mergeCell ref="B43:I43"/>
    <mergeCell ref="K43:U43"/>
    <mergeCell ref="B44:G44"/>
    <mergeCell ref="I44:I50"/>
    <mergeCell ref="L44:T44"/>
    <mergeCell ref="U44:U67"/>
    <mergeCell ref="B45:G45"/>
    <mergeCell ref="K45:S45"/>
    <mergeCell ref="B46:G46"/>
    <mergeCell ref="K46:S46"/>
    <mergeCell ref="B50:G50"/>
    <mergeCell ref="L50:T50"/>
    <mergeCell ref="B51:G51"/>
    <mergeCell ref="K51:S51"/>
    <mergeCell ref="B52:I52"/>
    <mergeCell ref="K52:S52"/>
    <mergeCell ref="B47:G47"/>
    <mergeCell ref="L47:T47"/>
    <mergeCell ref="B48:G48"/>
    <mergeCell ref="K48:S48"/>
    <mergeCell ref="B49:G49"/>
    <mergeCell ref="K49:S49"/>
    <mergeCell ref="B53:I53"/>
    <mergeCell ref="L53:T53"/>
    <mergeCell ref="B40:C40"/>
    <mergeCell ref="D40:I40"/>
    <mergeCell ref="K40:L40"/>
    <mergeCell ref="M40:U40"/>
    <mergeCell ref="B41:C41"/>
    <mergeCell ref="D41:I41"/>
    <mergeCell ref="K41:L41"/>
    <mergeCell ref="M41:U41"/>
    <mergeCell ref="O35:P35"/>
    <mergeCell ref="B37:U37"/>
    <mergeCell ref="B39:C39"/>
    <mergeCell ref="D39:I39"/>
    <mergeCell ref="K39:L39"/>
    <mergeCell ref="M39:U39"/>
    <mergeCell ref="C28:G28"/>
    <mergeCell ref="S28:T28"/>
    <mergeCell ref="A30:B31"/>
    <mergeCell ref="C30:U31"/>
    <mergeCell ref="A33:B33"/>
    <mergeCell ref="C33:U33"/>
    <mergeCell ref="C26:G26"/>
    <mergeCell ref="I26:M26"/>
    <mergeCell ref="N26:S26"/>
    <mergeCell ref="T26:U26"/>
    <mergeCell ref="C27:G27"/>
    <mergeCell ref="I27:M27"/>
    <mergeCell ref="N27:S27"/>
    <mergeCell ref="T27:U27"/>
    <mergeCell ref="C23:G23"/>
    <mergeCell ref="I23:M24"/>
    <mergeCell ref="N23:S24"/>
    <mergeCell ref="T23:U24"/>
    <mergeCell ref="C24:G24"/>
    <mergeCell ref="C25:G25"/>
    <mergeCell ref="I25:M25"/>
    <mergeCell ref="N25:S25"/>
    <mergeCell ref="T25:U25"/>
    <mergeCell ref="C21:G21"/>
    <mergeCell ref="I21:M21"/>
    <mergeCell ref="N21:S21"/>
    <mergeCell ref="T21:U21"/>
    <mergeCell ref="C22:G22"/>
    <mergeCell ref="I22:M22"/>
    <mergeCell ref="N22:S22"/>
    <mergeCell ref="T22:U22"/>
    <mergeCell ref="B14:D17"/>
    <mergeCell ref="E14:E15"/>
    <mergeCell ref="F14:U14"/>
    <mergeCell ref="F15:G15"/>
    <mergeCell ref="H15:U15"/>
    <mergeCell ref="E16:E17"/>
    <mergeCell ref="F16:U16"/>
    <mergeCell ref="F17:I17"/>
    <mergeCell ref="J17:U17"/>
    <mergeCell ref="E9:U9"/>
    <mergeCell ref="B10:D10"/>
    <mergeCell ref="F10:K10"/>
    <mergeCell ref="L10:N10"/>
    <mergeCell ref="O10:P10"/>
    <mergeCell ref="B13:D13"/>
    <mergeCell ref="K13:M13"/>
    <mergeCell ref="N13:P13"/>
    <mergeCell ref="O2:P2"/>
    <mergeCell ref="A3:U3"/>
    <mergeCell ref="A4:U4"/>
    <mergeCell ref="A5:U5"/>
    <mergeCell ref="A7:U7"/>
    <mergeCell ref="E8:U8"/>
  </mergeCells>
  <phoneticPr fontId="2"/>
  <conditionalFormatting sqref="M78">
    <cfRule type="expression" dxfId="37" priority="38">
      <formula>$I$44=5</formula>
    </cfRule>
  </conditionalFormatting>
  <conditionalFormatting sqref="N78">
    <cfRule type="expression" dxfId="36" priority="37">
      <formula>$I$44=20</formula>
    </cfRule>
  </conditionalFormatting>
  <conditionalFormatting sqref="O78">
    <cfRule type="expression" dxfId="35" priority="36">
      <formula>$I$44=30</formula>
    </cfRule>
  </conditionalFormatting>
  <conditionalFormatting sqref="P78">
    <cfRule type="expression" dxfId="34" priority="35">
      <formula>$I$44=40</formula>
    </cfRule>
  </conditionalFormatting>
  <conditionalFormatting sqref="Q78">
    <cfRule type="expression" dxfId="33" priority="34">
      <formula>$I$44=45</formula>
    </cfRule>
  </conditionalFormatting>
  <conditionalFormatting sqref="R78">
    <cfRule type="expression" dxfId="32" priority="33">
      <formula>$I$44=55</formula>
    </cfRule>
  </conditionalFormatting>
  <conditionalFormatting sqref="S78">
    <cfRule type="expression" dxfId="31" priority="32">
      <formula>$I$44=70</formula>
    </cfRule>
  </conditionalFormatting>
  <conditionalFormatting sqref="T78">
    <cfRule type="expression" dxfId="30" priority="31">
      <formula>$I$44=80</formula>
    </cfRule>
  </conditionalFormatting>
  <conditionalFormatting sqref="M79">
    <cfRule type="expression" dxfId="29" priority="30">
      <formula>$I$54=5</formula>
    </cfRule>
  </conditionalFormatting>
  <conditionalFormatting sqref="O79">
    <cfRule type="expression" dxfId="28" priority="29">
      <formula>$I$54=20</formula>
    </cfRule>
  </conditionalFormatting>
  <conditionalFormatting sqref="Q79">
    <cfRule type="expression" dxfId="27" priority="28">
      <formula>$I$54=25</formula>
    </cfRule>
  </conditionalFormatting>
  <conditionalFormatting sqref="S79">
    <cfRule type="expression" dxfId="26" priority="27">
      <formula>$I$54=40</formula>
    </cfRule>
  </conditionalFormatting>
  <conditionalFormatting sqref="M80">
    <cfRule type="expression" dxfId="25" priority="26">
      <formula>$I$64=0</formula>
    </cfRule>
  </conditionalFormatting>
  <conditionalFormatting sqref="O80">
    <cfRule type="expression" dxfId="24" priority="25">
      <formula>$I$64=15</formula>
    </cfRule>
  </conditionalFormatting>
  <conditionalFormatting sqref="Q80">
    <cfRule type="expression" dxfId="23" priority="24">
      <formula>$I$64=25</formula>
    </cfRule>
  </conditionalFormatting>
  <conditionalFormatting sqref="S80">
    <cfRule type="expression" dxfId="22" priority="23">
      <formula>$I$64=35</formula>
    </cfRule>
  </conditionalFormatting>
  <conditionalFormatting sqref="M81">
    <cfRule type="expression" dxfId="21" priority="22">
      <formula>$U$44=0</formula>
    </cfRule>
  </conditionalFormatting>
  <conditionalFormatting sqref="O81">
    <cfRule type="expression" dxfId="20" priority="21">
      <formula>$U$44=15</formula>
    </cfRule>
  </conditionalFormatting>
  <conditionalFormatting sqref="Q81">
    <cfRule type="expression" dxfId="19" priority="20">
      <formula>$U$44=25</formula>
    </cfRule>
  </conditionalFormatting>
  <conditionalFormatting sqref="S81">
    <cfRule type="expression" dxfId="18" priority="19">
      <formula>$U$44=35</formula>
    </cfRule>
  </conditionalFormatting>
  <conditionalFormatting sqref="M82">
    <cfRule type="expression" dxfId="17" priority="18">
      <formula>$U$72=0</formula>
    </cfRule>
  </conditionalFormatting>
  <conditionalFormatting sqref="Q82">
    <cfRule type="expression" dxfId="16" priority="17">
      <formula>$U$72=10</formula>
    </cfRule>
  </conditionalFormatting>
  <conditionalFormatting sqref="B132:B137">
    <cfRule type="expression" dxfId="15" priority="16">
      <formula>$B$131=$V$3</formula>
    </cfRule>
  </conditionalFormatting>
  <conditionalFormatting sqref="B139:B145">
    <cfRule type="expression" dxfId="14" priority="15">
      <formula>$B$138=$V$3</formula>
    </cfRule>
  </conditionalFormatting>
  <conditionalFormatting sqref="B147:B151">
    <cfRule type="expression" dxfId="13" priority="14">
      <formula>$B$146=$V$3</formula>
    </cfRule>
  </conditionalFormatting>
  <conditionalFormatting sqref="B153:B157">
    <cfRule type="expression" dxfId="12" priority="13">
      <formula>$B$152=$V$3</formula>
    </cfRule>
  </conditionalFormatting>
  <conditionalFormatting sqref="B159:B162">
    <cfRule type="expression" dxfId="11" priority="12">
      <formula>$B$138=$V$3</formula>
    </cfRule>
  </conditionalFormatting>
  <conditionalFormatting sqref="B164:B169">
    <cfRule type="expression" dxfId="10" priority="11">
      <formula>$B$163=$V$3</formula>
    </cfRule>
  </conditionalFormatting>
  <conditionalFormatting sqref="B171:B176">
    <cfRule type="expression" dxfId="9" priority="10">
      <formula>$B$170=$V$3</formula>
    </cfRule>
  </conditionalFormatting>
  <conditionalFormatting sqref="B178:B183">
    <cfRule type="expression" dxfId="8" priority="9">
      <formula>$B$177=$V$3</formula>
    </cfRule>
  </conditionalFormatting>
  <conditionalFormatting sqref="B197:B202">
    <cfRule type="expression" dxfId="7" priority="8">
      <formula>$B$196=$V$3</formula>
    </cfRule>
  </conditionalFormatting>
  <conditionalFormatting sqref="B204:B209">
    <cfRule type="expression" dxfId="6" priority="7">
      <formula>$B$203=$V$3</formula>
    </cfRule>
  </conditionalFormatting>
  <conditionalFormatting sqref="B211:B215">
    <cfRule type="expression" dxfId="5" priority="6">
      <formula>$B$210=$V$3</formula>
    </cfRule>
  </conditionalFormatting>
  <conditionalFormatting sqref="B217:B221">
    <cfRule type="expression" dxfId="4" priority="5">
      <formula>$B$216=$V$3</formula>
    </cfRule>
  </conditionalFormatting>
  <conditionalFormatting sqref="B223:B227">
    <cfRule type="expression" dxfId="3" priority="4">
      <formula>$B$222=$V$3</formula>
    </cfRule>
  </conditionalFormatting>
  <conditionalFormatting sqref="B229:B232">
    <cfRule type="expression" dxfId="2" priority="3">
      <formula>$B$228=$V$3</formula>
    </cfRule>
  </conditionalFormatting>
  <conditionalFormatting sqref="B234:B236">
    <cfRule type="expression" dxfId="1" priority="2">
      <formula>$B$233=$V$3</formula>
    </cfRule>
  </conditionalFormatting>
  <conditionalFormatting sqref="B237:B240">
    <cfRule type="expression" dxfId="0" priority="1">
      <formula>$B$237=$V$3</formula>
    </cfRule>
  </conditionalFormatting>
  <dataValidations count="5">
    <dataValidation type="list" allowBlank="1" showInputMessage="1" showErrorMessage="1" sqref="G97:H97 I114:J114" xr:uid="{00000000-0002-0000-0D00-000000000000}">
      <formula1>$W$1:$W$6</formula1>
    </dataValidation>
    <dataValidation type="list" allowBlank="1" showInputMessage="1" showErrorMessage="1" sqref="B197:B202" xr:uid="{00000000-0002-0000-0D00-000001000000}">
      <formula1>"＝$V$1"</formula1>
    </dataValidation>
    <dataValidation type="list" allowBlank="1" showInputMessage="1" showErrorMessage="1" sqref="E10 G13 E16 E13:E14 G254:G256 E259 E254:E257" xr:uid="{00000000-0002-0000-0D00-000002000000}">
      <formula1>$V$1:$V$2</formula1>
    </dataValidation>
    <dataValidation type="list" allowBlank="1" showInputMessage="1" showErrorMessage="1" sqref="B234:B236 B229:B232 B223:B227 B217:B221 B211:B215 B238:B240 B208 B204 B206 B141:B142 B147:B151 B144 B139 B153:B157 B164:B169 B171:B176 B178:B183 B159:B162 B132:B137" xr:uid="{00000000-0002-0000-0D00-000004000000}">
      <formula1>$V$1</formula1>
    </dataValidation>
    <dataValidation type="list" allowBlank="1" showInputMessage="1" showErrorMessage="1" sqref="B210 B237 B216 B222 B228 B233 B203 B146 B152 B138 B163 B158 B177 B170 B196 B131" xr:uid="{00000000-0002-0000-0D00-000005000000}">
      <formula1>$V$3</formula1>
    </dataValidation>
  </dataValidations>
  <printOptions horizontalCentered="1"/>
  <pageMargins left="0.70866141732283472" right="0.36" top="0.3" bottom="0.4" header="0.31496062992125984" footer="0.31496062992125984"/>
  <pageSetup paperSize="9" scale="70" fitToHeight="0" orientation="portrait" r:id="rId1"/>
  <rowBreaks count="7" manualBreakCount="7">
    <brk id="33" max="20" man="1"/>
    <brk id="89" max="20" man="1"/>
    <brk id="124" max="20" man="1"/>
    <brk id="188" max="20" man="1"/>
    <brk id="245" max="20" man="1"/>
    <brk id="262" max="20" man="1"/>
    <brk id="307"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４２就労A基本報酬・自己評価公表</vt:lpstr>
      <vt:lpstr>【入力例】４２就労A基本報酬</vt:lpstr>
      <vt:lpstr>【入力例】４２就労A基本報酬!Print_Area</vt:lpstr>
      <vt:lpstr>'４２就労A基本報酬・自己評価公表'!Print_Area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三史郎</dc:creator>
  <cp:lastModifiedBy>PC2</cp:lastModifiedBy>
  <cp:lastPrinted>2023-04-05T02:37:32Z</cp:lastPrinted>
  <dcterms:created xsi:type="dcterms:W3CDTF">2021-03-14T23:41:59Z</dcterms:created>
  <dcterms:modified xsi:type="dcterms:W3CDTF">2023-04-05T02:37:35Z</dcterms:modified>
</cp:coreProperties>
</file>